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cityofcapetowngov-my.sharepoint.com/personal/larendseko_capetown_gov_za/Documents/2026/4. April 2026/1 May changes/Timetables/"/>
    </mc:Choice>
  </mc:AlternateContent>
  <xr:revisionPtr revIDLastSave="18" documentId="8_{413F7A79-2D35-4650-8DD0-1A4AED5E8176}" xr6:coauthVersionLast="47" xr6:coauthVersionMax="47" xr10:uidLastSave="{9760500B-1C07-4626-BB57-54B6F4DB3C4B}"/>
  <bookViews>
    <workbookView xWindow="-28920" yWindow="1140" windowWidth="29040" windowHeight="15720" firstSheet="1" activeTab="1" xr2:uid="{00000000-000D-0000-FFFF-FFFF00000000}"/>
  </bookViews>
  <sheets>
    <sheet name="Input" sheetId="3" state="hidden" r:id="rId1"/>
    <sheet name="T02 (Mo-Fri)" sheetId="1" r:id="rId2"/>
    <sheet name="VER WK" sheetId="4" state="hidden" r:id="rId3"/>
    <sheet name="T02 (Sat,PH)" sheetId="2" r:id="rId4"/>
  </sheets>
  <definedNames>
    <definedName name="_xlnm._FilterDatabase" localSheetId="2" hidden="1">'VER WK'!$A$1:$BQ$57</definedName>
    <definedName name="_xlnm.Print_Area" localSheetId="1">'T02 (Mo-Fri)'!$A$1:$BK$47</definedName>
    <definedName name="_xlnm.Print_Area" localSheetId="3">'T02 (Sat,PH)'!$A$1:$AX$48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E18" i="3"/>
  <c r="F18" i="3"/>
  <c r="G18" i="3"/>
  <c r="H18" i="3"/>
  <c r="I18" i="3"/>
  <c r="J18" i="3"/>
  <c r="K18" i="3"/>
  <c r="D19" i="3"/>
  <c r="E19" i="3"/>
  <c r="F19" i="3"/>
  <c r="G19" i="3"/>
  <c r="H19" i="3"/>
  <c r="I19" i="3"/>
  <c r="J19" i="3"/>
  <c r="K19" i="3"/>
  <c r="D20" i="3"/>
  <c r="E20" i="3"/>
  <c r="F20" i="3"/>
  <c r="G20" i="3"/>
  <c r="H20" i="3"/>
  <c r="I20" i="3"/>
  <c r="J20" i="3"/>
  <c r="K20" i="3"/>
  <c r="C20" i="3"/>
  <c r="C19" i="3"/>
  <c r="B20" i="3"/>
  <c r="B19" i="3"/>
  <c r="X19" i="3"/>
  <c r="K16" i="3"/>
  <c r="J16" i="3"/>
  <c r="H16" i="3"/>
  <c r="G16" i="3"/>
  <c r="F16" i="3"/>
  <c r="E16" i="3"/>
  <c r="D16" i="3"/>
  <c r="C16" i="3"/>
  <c r="BS9" i="4"/>
  <c r="BS3" i="4"/>
  <c r="BS4" i="4"/>
  <c r="BS5" i="4"/>
  <c r="BS6" i="4"/>
  <c r="BS2" i="4"/>
  <c r="R19" i="3" l="1"/>
  <c r="H62" i="3"/>
  <c r="C62" i="3"/>
  <c r="B62" i="3"/>
  <c r="B3" i="1" l="1"/>
  <c r="B2" i="1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B78" i="3"/>
  <c r="C78" i="3"/>
  <c r="B79" i="3"/>
  <c r="C79" i="3"/>
  <c r="C23" i="3"/>
  <c r="B23" i="3"/>
  <c r="I14" i="3" l="1"/>
  <c r="I16" i="3" l="1"/>
  <c r="U7" i="3" l="1"/>
  <c r="Y12" i="3" l="1"/>
  <c r="C18" i="3" l="1"/>
  <c r="B18" i="3"/>
  <c r="B17" i="3"/>
  <c r="R16" i="3"/>
  <c r="R15" i="3"/>
  <c r="R14" i="3"/>
  <c r="R8" i="3"/>
  <c r="B8" i="3"/>
  <c r="R18" i="3" l="1"/>
  <c r="R20" i="3"/>
  <c r="V13" i="3" l="1"/>
  <c r="V15" i="3" s="1"/>
  <c r="V12" i="3"/>
  <c r="B3" i="2"/>
  <c r="AK60" i="3"/>
  <c r="AG60" i="3"/>
  <c r="AK59" i="3"/>
  <c r="AG59" i="3"/>
  <c r="AK58" i="3"/>
  <c r="AG58" i="3"/>
  <c r="AK57" i="3"/>
  <c r="AG57" i="3"/>
  <c r="AK56" i="3"/>
  <c r="AG56" i="3"/>
  <c r="AK55" i="3"/>
  <c r="AG55" i="3"/>
  <c r="AK54" i="3"/>
  <c r="AG54" i="3"/>
  <c r="AK53" i="3"/>
  <c r="AG53" i="3"/>
  <c r="AK52" i="3"/>
  <c r="AG52" i="3"/>
  <c r="AK51" i="3"/>
  <c r="AG51" i="3"/>
  <c r="AK50" i="3"/>
  <c r="AG50" i="3"/>
  <c r="AK49" i="3"/>
  <c r="AG49" i="3"/>
  <c r="AK48" i="3"/>
  <c r="AG48" i="3"/>
  <c r="AK47" i="3"/>
  <c r="AG47" i="3"/>
  <c r="AK46" i="3"/>
  <c r="AG46" i="3"/>
  <c r="AK45" i="3"/>
  <c r="AG45" i="3"/>
  <c r="AK44" i="3"/>
  <c r="AG44" i="3"/>
  <c r="AK43" i="3"/>
  <c r="AG43" i="3"/>
  <c r="AK42" i="3"/>
  <c r="AG42" i="3"/>
  <c r="AK41" i="3"/>
  <c r="AG41" i="3"/>
  <c r="AK40" i="3"/>
  <c r="AG40" i="3"/>
  <c r="AK39" i="3"/>
  <c r="AG39" i="3"/>
  <c r="AK38" i="3"/>
  <c r="AG38" i="3"/>
  <c r="AK37" i="3"/>
  <c r="AG37" i="3"/>
  <c r="AK36" i="3"/>
  <c r="AG36" i="3"/>
  <c r="AK35" i="3"/>
  <c r="AG35" i="3"/>
  <c r="AK34" i="3"/>
  <c r="AG34" i="3"/>
  <c r="AK33" i="3"/>
  <c r="AG33" i="3"/>
  <c r="Y13" i="3" l="1"/>
  <c r="Y15" i="3" s="1"/>
  <c r="B2" i="2"/>
  <c r="C9" i="3" l="1"/>
  <c r="G9" i="3"/>
  <c r="G17" i="3" s="1"/>
  <c r="D9" i="3"/>
  <c r="D17" i="3" s="1"/>
  <c r="J9" i="3"/>
  <c r="K9" i="3"/>
  <c r="K17" i="3" s="1"/>
  <c r="H9" i="3"/>
  <c r="H17" i="3" s="1"/>
  <c r="I9" i="3"/>
  <c r="I17" i="3" s="1"/>
  <c r="F9" i="3"/>
  <c r="F17" i="3" s="1"/>
  <c r="E9" i="3"/>
  <c r="E17" i="3" s="1"/>
  <c r="J10" i="3" l="1"/>
  <c r="J11" i="3" s="1"/>
  <c r="J12" i="3" s="1"/>
  <c r="J13" i="3" s="1"/>
  <c r="J17" i="3"/>
  <c r="V18" i="3"/>
  <c r="V20" i="3" s="1"/>
  <c r="W18" i="3"/>
  <c r="W20" i="3" s="1"/>
  <c r="C17" i="3"/>
  <c r="H10" i="3"/>
  <c r="H11" i="3" s="1"/>
  <c r="H12" i="3" s="1"/>
  <c r="H13" i="3" s="1"/>
  <c r="C10" i="3"/>
  <c r="K10" i="3"/>
  <c r="K11" i="3" s="1"/>
  <c r="K12" i="3" s="1"/>
  <c r="K13" i="3" s="1"/>
  <c r="V17" i="3"/>
  <c r="E10" i="3"/>
  <c r="E11" i="3" s="1"/>
  <c r="E12" i="3" s="1"/>
  <c r="E13" i="3" s="1"/>
  <c r="G10" i="3"/>
  <c r="G11" i="3" s="1"/>
  <c r="G12" i="3" s="1"/>
  <c r="G13" i="3" s="1"/>
  <c r="F10" i="3"/>
  <c r="F11" i="3" s="1"/>
  <c r="F12" i="3" s="1"/>
  <c r="F13" i="3" s="1"/>
  <c r="D10" i="3"/>
  <c r="D11" i="3" s="1"/>
  <c r="D12" i="3" s="1"/>
  <c r="D13" i="3" s="1"/>
  <c r="I10" i="3"/>
  <c r="I11" i="3" s="1"/>
  <c r="I12" i="3" s="1"/>
  <c r="I13" i="3" s="1"/>
  <c r="R9" i="3"/>
  <c r="W17" i="3"/>
  <c r="X20" i="3" l="1"/>
  <c r="X18" i="3"/>
  <c r="C11" i="3"/>
  <c r="X17" i="3"/>
  <c r="R17" i="3"/>
  <c r="R10" i="3"/>
  <c r="R11" i="3" l="1"/>
  <c r="T7" i="3"/>
  <c r="C12" i="3"/>
  <c r="C13" i="3" l="1"/>
  <c r="R12" i="3"/>
  <c r="Q20" i="3" l="1"/>
  <c r="P20" i="3" s="1"/>
  <c r="Q19" i="3"/>
  <c r="P19" i="3" s="1"/>
  <c r="Q17" i="3"/>
  <c r="P17" i="3" s="1"/>
  <c r="Q15" i="3"/>
  <c r="P15" i="3" s="1"/>
  <c r="X14" i="3" s="1"/>
  <c r="Q9" i="3"/>
  <c r="P9" i="3" s="1"/>
  <c r="Q10" i="3"/>
  <c r="P10" i="3" s="1"/>
  <c r="Q11" i="3"/>
  <c r="P11" i="3" s="1"/>
  <c r="Q18" i="3"/>
  <c r="P18" i="3" s="1"/>
  <c r="Q16" i="3"/>
  <c r="P16" i="3" s="1"/>
  <c r="X15" i="3" s="1"/>
  <c r="Q13" i="3"/>
  <c r="Q8" i="3"/>
  <c r="P8" i="3" s="1"/>
  <c r="R13" i="3"/>
  <c r="Q12" i="3"/>
  <c r="P12" i="3" s="1"/>
  <c r="Q14" i="3"/>
  <c r="P14" i="3" s="1"/>
  <c r="X13" i="3" s="1"/>
  <c r="P13" i="3" l="1"/>
  <c r="X12" i="3" s="1"/>
</calcChain>
</file>

<file path=xl/sharedStrings.xml><?xml version="1.0" encoding="utf-8"?>
<sst xmlns="http://schemas.openxmlformats.org/spreadsheetml/2006/main" count="1435" uniqueCount="137">
  <si>
    <t>LINK TO ROUTE</t>
  </si>
  <si>
    <t>arr.</t>
  </si>
  <si>
    <t>Atlantis Depot</t>
  </si>
  <si>
    <t>Atlantis Station</t>
  </si>
  <si>
    <t xml:space="preserve"> 17:42</t>
  </si>
  <si>
    <t>dep.</t>
  </si>
  <si>
    <t>Koeberg Power Station</t>
  </si>
  <si>
    <t xml:space="preserve"> 17:41</t>
  </si>
  <si>
    <t>Duynefontein</t>
  </si>
  <si>
    <t xml:space="preserve"> 17:38</t>
  </si>
  <si>
    <t>Melkbosch</t>
  </si>
  <si>
    <t xml:space="preserve"> 17:37</t>
  </si>
  <si>
    <t>Birkenhead</t>
  </si>
  <si>
    <t xml:space="preserve"> 17:29</t>
  </si>
  <si>
    <t>Sandown</t>
  </si>
  <si>
    <t xml:space="preserve"> 17:27</t>
  </si>
  <si>
    <t>Porterfield</t>
  </si>
  <si>
    <t xml:space="preserve"> 17:23</t>
  </si>
  <si>
    <t>Table View</t>
  </si>
  <si>
    <t xml:space="preserve"> 17:14</t>
  </si>
  <si>
    <t>SUN</t>
  </si>
  <si>
    <t>Sunset Beach</t>
  </si>
  <si>
    <t xml:space="preserve"> 17:12</t>
  </si>
  <si>
    <t>Racecourse</t>
  </si>
  <si>
    <t xml:space="preserve"> 17:08</t>
  </si>
  <si>
    <t>Milnerton</t>
  </si>
  <si>
    <t xml:space="preserve"> 17:04</t>
  </si>
  <si>
    <t>Woodbridge</t>
  </si>
  <si>
    <t xml:space="preserve"> 17:00</t>
  </si>
  <si>
    <t>Lagoon Beach</t>
  </si>
  <si>
    <t xml:space="preserve"> 16:56</t>
  </si>
  <si>
    <t>Zoarvlei</t>
  </si>
  <si>
    <t xml:space="preserve"> 16:54</t>
  </si>
  <si>
    <t>Vrystaat</t>
  </si>
  <si>
    <t xml:space="preserve"> 16:52</t>
  </si>
  <si>
    <t>Section</t>
  </si>
  <si>
    <t xml:space="preserve"> 16:51</t>
  </si>
  <si>
    <t>Neptune</t>
  </si>
  <si>
    <t xml:space="preserve"> 16:50</t>
  </si>
  <si>
    <t>Paarden Eiland</t>
  </si>
  <si>
    <t xml:space="preserve"> 16:47</t>
  </si>
  <si>
    <t>Woodstock</t>
  </si>
  <si>
    <t xml:space="preserve">dep.  </t>
  </si>
  <si>
    <t>Civic Centre</t>
  </si>
  <si>
    <t>Foreshore Parking</t>
  </si>
  <si>
    <t>Direction</t>
  </si>
  <si>
    <t>T02X</t>
  </si>
  <si>
    <t>T02</t>
  </si>
  <si>
    <t>Route No</t>
  </si>
  <si>
    <t>Live km</t>
  </si>
  <si>
    <t>Pos km (off)</t>
  </si>
  <si>
    <t>Pos km (on)</t>
  </si>
  <si>
    <t>12m</t>
  </si>
  <si>
    <t>Bus Type</t>
  </si>
  <si>
    <t>TBRT</t>
  </si>
  <si>
    <t>VOC</t>
  </si>
  <si>
    <t xml:space="preserve">arr. </t>
  </si>
  <si>
    <t>PaardenEiland</t>
  </si>
  <si>
    <t>LagoonBeach</t>
  </si>
  <si>
    <t xml:space="preserve"> 07:21</t>
  </si>
  <si>
    <t xml:space="preserve"> 07:14</t>
  </si>
  <si>
    <t xml:space="preserve"> 07:12</t>
  </si>
  <si>
    <t>T02d</t>
  </si>
  <si>
    <t>T02b</t>
  </si>
  <si>
    <t>T02eX</t>
  </si>
  <si>
    <t>T02cX</t>
  </si>
  <si>
    <t>T02aX</t>
  </si>
  <si>
    <t>T02e</t>
  </si>
  <si>
    <t>T02c</t>
  </si>
  <si>
    <t>T02a</t>
  </si>
  <si>
    <t>Route Name</t>
  </si>
  <si>
    <t>T02dX</t>
  </si>
  <si>
    <t>T02bX</t>
  </si>
  <si>
    <t>ROUTE SECTIONS</t>
  </si>
  <si>
    <t>TYPE</t>
  </si>
  <si>
    <t>DIR</t>
  </si>
  <si>
    <t>CODE</t>
  </si>
  <si>
    <t>STOP NAME
 FROM</t>
  </si>
  <si>
    <t>STOP NAME
 TO</t>
  </si>
  <si>
    <t>DISTANCE
 (m)</t>
  </si>
  <si>
    <t>DISTANCE
(km)</t>
  </si>
  <si>
    <t>FROM ROUTE</t>
  </si>
  <si>
    <t>TO ROUTE</t>
  </si>
  <si>
    <t>NOTE</t>
  </si>
  <si>
    <t>F</t>
  </si>
  <si>
    <t>Atlantis</t>
  </si>
  <si>
    <t>R</t>
  </si>
  <si>
    <t>Express</t>
  </si>
  <si>
    <t>T02f</t>
  </si>
  <si>
    <t>T02fX</t>
  </si>
  <si>
    <t>LINK FROM ROUTE</t>
  </si>
  <si>
    <t>DAILY LIVE KMS</t>
  </si>
  <si>
    <t>DAILY POS KMS</t>
  </si>
  <si>
    <t>DAILY TOTAL</t>
  </si>
  <si>
    <t>12m Other</t>
  </si>
  <si>
    <t>Mon</t>
  </si>
  <si>
    <t>Tue</t>
  </si>
  <si>
    <t>Wed</t>
  </si>
  <si>
    <t>Thu</t>
  </si>
  <si>
    <t>Fri</t>
  </si>
  <si>
    <t>WKDAY</t>
  </si>
  <si>
    <t>Sat</t>
  </si>
  <si>
    <t>SAT</t>
  </si>
  <si>
    <t>Sun</t>
  </si>
  <si>
    <t>P/H</t>
  </si>
  <si>
    <t>Atlantis Depot to Atlantis (Pos)</t>
  </si>
  <si>
    <t xml:space="preserve"> Civic Centre to Foreshore  (Pos)</t>
  </si>
  <si>
    <t>Atlantis depot to Civic Centre (Pos)</t>
  </si>
  <si>
    <t>Atlantis to Civic Centre</t>
  </si>
  <si>
    <t>Civic Centre to Atlantis</t>
  </si>
  <si>
    <t>Atlantis Station to Table View</t>
  </si>
  <si>
    <t>Table View to Atlantis Station</t>
  </si>
  <si>
    <t>Foreshore to Civic Centre (Pos)</t>
  </si>
  <si>
    <t>Atlantis to Atlantis Depot (Pos)</t>
  </si>
  <si>
    <t xml:space="preserve">Route </t>
  </si>
  <si>
    <t>Timetable effective</t>
  </si>
  <si>
    <t/>
  </si>
  <si>
    <t>Atlantis - Table View - Civic Centre</t>
  </si>
  <si>
    <t>BLOCK</t>
  </si>
  <si>
    <t>am</t>
  </si>
  <si>
    <t>pm</t>
  </si>
  <si>
    <t>Peak</t>
  </si>
  <si>
    <t>Route</t>
  </si>
  <si>
    <t>Grand Total</t>
  </si>
  <si>
    <t>Count of BLOCK</t>
  </si>
  <si>
    <t>Monday to Friday</t>
  </si>
  <si>
    <t>Depart</t>
  </si>
  <si>
    <t>DAILY LIVE TRIPS</t>
  </si>
  <si>
    <t>PEAK BUS</t>
  </si>
  <si>
    <t>KILOMETERS</t>
  </si>
  <si>
    <t>LIVE</t>
  </si>
  <si>
    <t>DEPOT</t>
  </si>
  <si>
    <t>TOTAL</t>
  </si>
  <si>
    <t>TT DATE</t>
  </si>
  <si>
    <t>T02 EXT</t>
  </si>
  <si>
    <t xml:space="preserve"> T02X</t>
  </si>
  <si>
    <t>Saturday and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</si>
</sst>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7" formatCode="0.0%"/>
    <numFmt numFmtId="168" formatCode="_ * #,##0_ ;_ * \-#,##0_ ;_ * &quot;-&quot;_ ;_ @_ "/>
    <numFmt numFmtId="169" formatCode="_ * #,##0.00_ ;_ * \-#,##0.00_ ;_ * &quot;-&quot;_ ;_ @_ "/>
    <numFmt numFmtId="170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Aptos Display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name val="Calibri"/>
      <family val="2"/>
    </font>
    <font>
      <sz val="10"/>
      <name val="Aptos"/>
      <family val="2"/>
    </font>
    <font>
      <sz val="12"/>
      <name val="Aptos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</patternFill>
    </fill>
    <fill>
      <patternFill patternType="solid">
        <fgColor rgb="FFFFC7CE"/>
      </patternFill>
    </fill>
    <fill>
      <gradientFill degree="90">
        <stop position="0">
          <color theme="0"/>
        </stop>
        <stop position="0.5">
          <color rgb="FFFFD03B"/>
        </stop>
        <stop position="1">
          <color theme="0"/>
        </stop>
      </gradientFill>
    </fill>
    <fill>
      <patternFill patternType="solid">
        <fgColor theme="0" tint="-4.9989318521683403E-2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B6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4" borderId="0" applyNumberFormat="0" applyBorder="0" applyAlignment="0" applyProtection="0"/>
    <xf numFmtId="0" fontId="1" fillId="0" borderId="0"/>
    <xf numFmtId="0" fontId="3" fillId="0" borderId="0"/>
    <xf numFmtId="0" fontId="5" fillId="9" borderId="0" applyNumberFormat="0" applyBorder="0" applyAlignment="0" applyProtection="0"/>
    <xf numFmtId="0" fontId="1" fillId="0" borderId="0"/>
    <xf numFmtId="0" fontId="6" fillId="10" borderId="0" applyNumberFormat="0" applyBorder="0" applyAlignment="0" applyProtection="0"/>
    <xf numFmtId="0" fontId="1" fillId="0" borderId="0"/>
  </cellStyleXfs>
  <cellXfs count="222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20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20" fontId="7" fillId="0" borderId="1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0" fontId="7" fillId="0" borderId="4" xfId="0" applyNumberFormat="1" applyFont="1" applyBorder="1" applyAlignment="1">
      <alignment horizontal="center" vertical="center"/>
    </xf>
    <xf numFmtId="0" fontId="7" fillId="11" borderId="16" xfId="0" applyFont="1" applyFill="1" applyBorder="1" applyAlignment="1">
      <alignment horizontal="center" vertical="center"/>
    </xf>
    <xf numFmtId="20" fontId="8" fillId="0" borderId="5" xfId="0" applyNumberFormat="1" applyFont="1" applyBorder="1" applyAlignment="1">
      <alignment horizontal="center" vertical="center"/>
    </xf>
    <xf numFmtId="20" fontId="8" fillId="0" borderId="4" xfId="0" applyNumberFormat="1" applyFont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 wrapText="1"/>
    </xf>
    <xf numFmtId="20" fontId="7" fillId="6" borderId="1" xfId="0" applyNumberFormat="1" applyFont="1" applyFill="1" applyBorder="1" applyAlignment="1">
      <alignment horizontal="center" vertical="center"/>
    </xf>
    <xf numFmtId="20" fontId="7" fillId="6" borderId="1" xfId="3" applyNumberFormat="1" applyFont="1" applyFill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20" fontId="8" fillId="0" borderId="21" xfId="3" applyNumberFormat="1" applyFont="1" applyBorder="1" applyAlignment="1">
      <alignment horizontal="center" vertical="center"/>
    </xf>
    <xf numFmtId="20" fontId="7" fillId="0" borderId="21" xfId="3" applyNumberFormat="1" applyFont="1" applyBorder="1" applyAlignment="1">
      <alignment horizontal="center" vertical="center"/>
    </xf>
    <xf numFmtId="20" fontId="7" fillId="0" borderId="8" xfId="0" applyNumberFormat="1" applyFont="1" applyBorder="1" applyAlignment="1">
      <alignment horizontal="center" vertical="center"/>
    </xf>
    <xf numFmtId="20" fontId="7" fillId="8" borderId="8" xfId="0" applyNumberFormat="1" applyFont="1" applyFill="1" applyBorder="1" applyAlignment="1">
      <alignment horizontal="center" vertical="center"/>
    </xf>
    <xf numFmtId="20" fontId="7" fillId="8" borderId="4" xfId="0" applyNumberFormat="1" applyFont="1" applyFill="1" applyBorder="1" applyAlignment="1">
      <alignment horizontal="center" vertical="center"/>
    </xf>
    <xf numFmtId="20" fontId="7" fillId="3" borderId="4" xfId="0" applyNumberFormat="1" applyFont="1" applyFill="1" applyBorder="1" applyAlignment="1">
      <alignment horizontal="center" vertical="center"/>
    </xf>
    <xf numFmtId="0" fontId="7" fillId="0" borderId="0" xfId="6" applyFont="1" applyAlignment="1">
      <alignment horizontal="left" vertical="center"/>
    </xf>
    <xf numFmtId="0" fontId="10" fillId="0" borderId="0" xfId="6" applyFont="1" applyAlignment="1">
      <alignment vertical="center"/>
    </xf>
    <xf numFmtId="0" fontId="10" fillId="7" borderId="0" xfId="6" applyFont="1" applyFill="1" applyAlignment="1">
      <alignment horizontal="left" vertical="center"/>
    </xf>
    <xf numFmtId="0" fontId="10" fillId="7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10" fillId="0" borderId="0" xfId="8" applyFont="1" applyAlignment="1">
      <alignment horizontal="left" vertical="center"/>
    </xf>
    <xf numFmtId="0" fontId="10" fillId="0" borderId="0" xfId="8" applyFont="1" applyAlignment="1">
      <alignment vertical="center"/>
    </xf>
    <xf numFmtId="0" fontId="10" fillId="7" borderId="0" xfId="6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1" xfId="8" applyFont="1" applyBorder="1" applyAlignment="1">
      <alignment horizontal="left" vertical="center"/>
    </xf>
    <xf numFmtId="0" fontId="10" fillId="7" borderId="3" xfId="8" applyFont="1" applyFill="1" applyBorder="1" applyAlignment="1">
      <alignment horizontal="right" vertical="center" wrapText="1"/>
    </xf>
    <xf numFmtId="0" fontId="10" fillId="7" borderId="2" xfId="8" applyFont="1" applyFill="1" applyBorder="1" applyAlignment="1">
      <alignment horizontal="right" vertical="center" wrapText="1"/>
    </xf>
    <xf numFmtId="0" fontId="10" fillId="7" borderId="2" xfId="8" applyFont="1" applyFill="1" applyBorder="1" applyAlignment="1">
      <alignment horizontal="left" vertical="center" wrapText="1"/>
    </xf>
    <xf numFmtId="0" fontId="10" fillId="0" borderId="3" xfId="8" applyFont="1" applyBorder="1" applyAlignment="1">
      <alignment horizontal="left" vertical="center" wrapText="1"/>
    </xf>
    <xf numFmtId="0" fontId="10" fillId="0" borderId="2" xfId="8" applyFont="1" applyBorder="1" applyAlignment="1">
      <alignment horizontal="center" vertical="center" wrapText="1"/>
    </xf>
    <xf numFmtId="0" fontId="10" fillId="0" borderId="8" xfId="8" applyFont="1" applyBorder="1" applyAlignment="1">
      <alignment horizontal="center" vertical="center" wrapText="1"/>
    </xf>
    <xf numFmtId="168" fontId="10" fillId="0" borderId="1" xfId="5" applyNumberFormat="1" applyFont="1" applyFill="1" applyBorder="1" applyAlignment="1">
      <alignment horizontal="center" vertical="center" wrapText="1"/>
    </xf>
    <xf numFmtId="169" fontId="10" fillId="0" borderId="1" xfId="8" applyNumberFormat="1" applyFont="1" applyBorder="1" applyAlignment="1">
      <alignment horizontal="right" vertical="center"/>
    </xf>
    <xf numFmtId="15" fontId="10" fillId="0" borderId="20" xfId="8" applyNumberFormat="1" applyFont="1" applyBorder="1" applyAlignment="1">
      <alignment horizontal="left" vertical="center"/>
    </xf>
    <xf numFmtId="15" fontId="10" fillId="0" borderId="2" xfId="8" applyNumberFormat="1" applyFont="1" applyBorder="1" applyAlignment="1">
      <alignment horizontal="left" vertical="center"/>
    </xf>
    <xf numFmtId="41" fontId="10" fillId="0" borderId="1" xfId="8" applyNumberFormat="1" applyFont="1" applyBorder="1" applyAlignment="1">
      <alignment horizontal="center" vertical="center"/>
    </xf>
    <xf numFmtId="0" fontId="10" fillId="0" borderId="12" xfId="3" applyFont="1" applyBorder="1" applyAlignment="1">
      <alignment horizontal="left" vertical="center"/>
    </xf>
    <xf numFmtId="0" fontId="10" fillId="0" borderId="23" xfId="3" applyFont="1" applyBorder="1" applyAlignment="1">
      <alignment horizontal="left" vertical="center"/>
    </xf>
    <xf numFmtId="0" fontId="14" fillId="0" borderId="9" xfId="8" applyFont="1" applyBorder="1" applyAlignment="1">
      <alignment vertical="center"/>
    </xf>
    <xf numFmtId="0" fontId="14" fillId="0" borderId="0" xfId="3" applyFont="1" applyAlignment="1">
      <alignment horizontal="center" vertical="center"/>
    </xf>
    <xf numFmtId="0" fontId="10" fillId="0" borderId="9" xfId="3" applyFont="1" applyBorder="1" applyAlignment="1">
      <alignment horizontal="left" vertical="center"/>
    </xf>
    <xf numFmtId="0" fontId="10" fillId="0" borderId="13" xfId="3" applyFont="1" applyBorder="1" applyAlignment="1">
      <alignment horizontal="left" vertical="center"/>
    </xf>
    <xf numFmtId="0" fontId="14" fillId="0" borderId="7" xfId="3" applyFont="1" applyBorder="1" applyAlignment="1">
      <alignment horizontal="left" vertical="center"/>
    </xf>
    <xf numFmtId="0" fontId="10" fillId="0" borderId="23" xfId="4" applyFont="1" applyBorder="1" applyAlignment="1">
      <alignment horizontal="left" vertical="center"/>
    </xf>
    <xf numFmtId="169" fontId="10" fillId="0" borderId="0" xfId="4" applyNumberFormat="1" applyFont="1" applyAlignment="1">
      <alignment horizontal="left" vertical="center"/>
    </xf>
    <xf numFmtId="169" fontId="10" fillId="0" borderId="9" xfId="4" applyNumberFormat="1" applyFont="1" applyBorder="1" applyAlignment="1">
      <alignment horizontal="left" vertical="center"/>
    </xf>
    <xf numFmtId="169" fontId="10" fillId="0" borderId="0" xfId="4" applyNumberFormat="1" applyFont="1" applyAlignment="1">
      <alignment horizontal="center" vertical="center"/>
    </xf>
    <xf numFmtId="169" fontId="10" fillId="0" borderId="17" xfId="4" applyNumberFormat="1" applyFont="1" applyBorder="1" applyAlignment="1">
      <alignment horizontal="center" vertical="center"/>
    </xf>
    <xf numFmtId="0" fontId="10" fillId="0" borderId="23" xfId="8" applyFont="1" applyBorder="1" applyAlignment="1">
      <alignment horizontal="left" vertical="center"/>
    </xf>
    <xf numFmtId="43" fontId="10" fillId="7" borderId="0" xfId="3" applyNumberFormat="1" applyFont="1" applyFill="1" applyAlignment="1">
      <alignment horizontal="left" vertical="center"/>
    </xf>
    <xf numFmtId="43" fontId="10" fillId="0" borderId="17" xfId="3" applyNumberFormat="1" applyFont="1" applyBorder="1" applyAlignment="1">
      <alignment horizontal="left" vertical="center"/>
    </xf>
    <xf numFmtId="43" fontId="10" fillId="0" borderId="17" xfId="8" applyNumberFormat="1" applyFont="1" applyBorder="1" applyAlignment="1">
      <alignment horizontal="center" vertical="center"/>
    </xf>
    <xf numFmtId="43" fontId="10" fillId="0" borderId="17" xfId="3" applyNumberFormat="1" applyFont="1" applyBorder="1" applyAlignment="1">
      <alignment horizontal="center" vertical="center"/>
    </xf>
    <xf numFmtId="169" fontId="10" fillId="0" borderId="6" xfId="3" applyNumberFormat="1" applyFont="1" applyBorder="1" applyAlignment="1">
      <alignment horizontal="left" vertical="center"/>
    </xf>
    <xf numFmtId="0" fontId="10" fillId="0" borderId="7" xfId="3" applyFont="1" applyBorder="1" applyAlignment="1">
      <alignment horizontal="left" vertical="center"/>
    </xf>
    <xf numFmtId="43" fontId="10" fillId="0" borderId="14" xfId="3" applyNumberFormat="1" applyFont="1" applyBorder="1" applyAlignment="1">
      <alignment horizontal="left" vertical="center"/>
    </xf>
    <xf numFmtId="43" fontId="10" fillId="0" borderId="14" xfId="3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1" xfId="6" applyFont="1" applyFill="1" applyBorder="1" applyAlignment="1">
      <alignment horizontal="center" vertical="center"/>
    </xf>
    <xf numFmtId="15" fontId="10" fillId="0" borderId="1" xfId="6" applyNumberFormat="1" applyFont="1" applyBorder="1" applyAlignment="1">
      <alignment horizontal="center" vertical="center"/>
    </xf>
    <xf numFmtId="0" fontId="7" fillId="0" borderId="0" xfId="0" pivotButton="1" applyFont="1" applyAlignment="1">
      <alignment horizontal="left" vertical="center"/>
    </xf>
    <xf numFmtId="15" fontId="7" fillId="0" borderId="0" xfId="0" applyNumberFormat="1" applyFont="1" applyAlignment="1">
      <alignment horizontal="left" vertical="center"/>
    </xf>
    <xf numFmtId="164" fontId="10" fillId="7" borderId="3" xfId="8" applyNumberFormat="1" applyFont="1" applyFill="1" applyBorder="1" applyAlignment="1">
      <alignment horizontal="right" vertical="center"/>
    </xf>
    <xf numFmtId="164" fontId="10" fillId="7" borderId="2" xfId="8" applyNumberFormat="1" applyFont="1" applyFill="1" applyBorder="1" applyAlignment="1">
      <alignment horizontal="right" vertical="center"/>
    </xf>
    <xf numFmtId="164" fontId="10" fillId="7" borderId="2" xfId="8" applyNumberFormat="1" applyFont="1" applyFill="1" applyBorder="1" applyAlignment="1">
      <alignment horizontal="left" vertical="center"/>
    </xf>
    <xf numFmtId="164" fontId="10" fillId="0" borderId="3" xfId="8" applyNumberFormat="1" applyFont="1" applyBorder="1" applyAlignment="1">
      <alignment horizontal="left" vertical="center"/>
    </xf>
    <xf numFmtId="164" fontId="10" fillId="0" borderId="2" xfId="8" applyNumberFormat="1" applyFont="1" applyBorder="1" applyAlignment="1">
      <alignment horizontal="center" vertical="center"/>
    </xf>
    <xf numFmtId="164" fontId="10" fillId="0" borderId="8" xfId="8" applyNumberFormat="1" applyFont="1" applyBorder="1" applyAlignment="1">
      <alignment horizontal="center" vertical="center"/>
    </xf>
    <xf numFmtId="0" fontId="10" fillId="0" borderId="1" xfId="8" applyFont="1" applyBorder="1" applyAlignment="1">
      <alignment horizontal="right" vertical="center"/>
    </xf>
    <xf numFmtId="0" fontId="10" fillId="0" borderId="3" xfId="8" applyFont="1" applyBorder="1" applyAlignment="1">
      <alignment horizontal="right" vertical="center"/>
    </xf>
    <xf numFmtId="0" fontId="10" fillId="0" borderId="2" xfId="8" applyFont="1" applyBorder="1" applyAlignment="1">
      <alignment horizontal="left" vertical="center"/>
    </xf>
    <xf numFmtId="0" fontId="10" fillId="0" borderId="8" xfId="8" applyFont="1" applyBorder="1" applyAlignment="1">
      <alignment horizontal="left" vertical="center"/>
    </xf>
    <xf numFmtId="41" fontId="10" fillId="0" borderId="8" xfId="8" applyNumberFormat="1" applyFont="1" applyBorder="1" applyAlignment="1">
      <alignment horizontal="center" vertical="center"/>
    </xf>
    <xf numFmtId="168" fontId="10" fillId="7" borderId="11" xfId="8" applyNumberFormat="1" applyFont="1" applyFill="1" applyBorder="1" applyAlignment="1">
      <alignment horizontal="left" vertical="center"/>
    </xf>
    <xf numFmtId="168" fontId="10" fillId="0" borderId="20" xfId="8" applyNumberFormat="1" applyFont="1" applyBorder="1" applyAlignment="1">
      <alignment horizontal="left" vertical="center"/>
    </xf>
    <xf numFmtId="168" fontId="10" fillId="0" borderId="11" xfId="8" applyNumberFormat="1" applyFont="1" applyBorder="1" applyAlignment="1">
      <alignment horizontal="center" vertical="center"/>
    </xf>
    <xf numFmtId="168" fontId="10" fillId="0" borderId="19" xfId="8" applyNumberFormat="1" applyFont="1" applyBorder="1" applyAlignment="1">
      <alignment horizontal="center" vertical="center"/>
    </xf>
    <xf numFmtId="0" fontId="10" fillId="0" borderId="9" xfId="8" applyFont="1" applyBorder="1" applyAlignment="1">
      <alignment horizontal="left" vertical="center"/>
    </xf>
    <xf numFmtId="0" fontId="10" fillId="0" borderId="17" xfId="8" applyFont="1" applyBorder="1" applyAlignment="1">
      <alignment horizontal="left" vertical="center"/>
    </xf>
    <xf numFmtId="41" fontId="10" fillId="0" borderId="17" xfId="8" applyNumberFormat="1" applyFont="1" applyBorder="1" applyAlignment="1">
      <alignment horizontal="center" vertical="center"/>
    </xf>
    <xf numFmtId="168" fontId="10" fillId="0" borderId="9" xfId="8" applyNumberFormat="1" applyFont="1" applyBorder="1" applyAlignment="1">
      <alignment horizontal="left" vertical="center"/>
    </xf>
    <xf numFmtId="168" fontId="10" fillId="0" borderId="0" xfId="8" applyNumberFormat="1" applyFont="1" applyAlignment="1">
      <alignment horizontal="left" vertical="center"/>
    </xf>
    <xf numFmtId="168" fontId="10" fillId="0" borderId="0" xfId="8" applyNumberFormat="1" applyFont="1" applyAlignment="1">
      <alignment horizontal="center" vertical="center"/>
    </xf>
    <xf numFmtId="168" fontId="10" fillId="0" borderId="17" xfId="8" applyNumberFormat="1" applyFont="1" applyBorder="1" applyAlignment="1">
      <alignment horizontal="center" vertical="center"/>
    </xf>
    <xf numFmtId="0" fontId="14" fillId="0" borderId="0" xfId="8" applyFont="1" applyAlignment="1">
      <alignment horizontal="left" vertical="center"/>
    </xf>
    <xf numFmtId="41" fontId="14" fillId="0" borderId="23" xfId="8" applyNumberFormat="1" applyFont="1" applyBorder="1" applyAlignment="1">
      <alignment horizontal="center" vertical="center"/>
    </xf>
    <xf numFmtId="170" fontId="10" fillId="7" borderId="0" xfId="8" applyNumberFormat="1" applyFont="1" applyFill="1" applyAlignment="1">
      <alignment horizontal="center" vertical="center"/>
    </xf>
    <xf numFmtId="170" fontId="10" fillId="0" borderId="0" xfId="8" applyNumberFormat="1" applyFont="1" applyAlignment="1">
      <alignment horizontal="left" vertical="center"/>
    </xf>
    <xf numFmtId="170" fontId="10" fillId="0" borderId="17" xfId="8" applyNumberFormat="1" applyFont="1" applyBorder="1" applyAlignment="1">
      <alignment horizontal="left" vertical="center"/>
    </xf>
    <xf numFmtId="170" fontId="10" fillId="7" borderId="17" xfId="8" applyNumberFormat="1" applyFont="1" applyFill="1" applyBorder="1" applyAlignment="1">
      <alignment horizontal="center" vertical="center"/>
    </xf>
    <xf numFmtId="168" fontId="10" fillId="7" borderId="0" xfId="8" applyNumberFormat="1" applyFont="1" applyFill="1" applyAlignment="1">
      <alignment horizontal="left" vertical="center"/>
    </xf>
    <xf numFmtId="168" fontId="10" fillId="7" borderId="9" xfId="8" applyNumberFormat="1" applyFont="1" applyFill="1" applyBorder="1" applyAlignment="1">
      <alignment horizontal="left" vertical="center"/>
    </xf>
    <xf numFmtId="170" fontId="10" fillId="0" borderId="17" xfId="8" applyNumberFormat="1" applyFont="1" applyBorder="1" applyAlignment="1">
      <alignment horizontal="center" vertical="center"/>
    </xf>
    <xf numFmtId="168" fontId="10" fillId="0" borderId="7" xfId="8" applyNumberFormat="1" applyFont="1" applyBorder="1" applyAlignment="1">
      <alignment horizontal="left" vertical="center"/>
    </xf>
    <xf numFmtId="168" fontId="10" fillId="0" borderId="6" xfId="8" applyNumberFormat="1" applyFont="1" applyBorder="1" applyAlignment="1">
      <alignment horizontal="left" vertical="center"/>
    </xf>
    <xf numFmtId="168" fontId="10" fillId="0" borderId="6" xfId="8" applyNumberFormat="1" applyFont="1" applyBorder="1" applyAlignment="1">
      <alignment horizontal="center" vertical="center"/>
    </xf>
    <xf numFmtId="168" fontId="10" fillId="0" borderId="14" xfId="8" applyNumberFormat="1" applyFont="1" applyBorder="1" applyAlignment="1">
      <alignment horizontal="center" vertical="center"/>
    </xf>
    <xf numFmtId="170" fontId="14" fillId="0" borderId="6" xfId="8" applyNumberFormat="1" applyFont="1" applyBorder="1" applyAlignment="1">
      <alignment horizontal="center" vertical="center"/>
    </xf>
    <xf numFmtId="170" fontId="14" fillId="0" borderId="14" xfId="8" applyNumberFormat="1" applyFont="1" applyBorder="1" applyAlignment="1">
      <alignment horizontal="center" vertical="center"/>
    </xf>
    <xf numFmtId="169" fontId="10" fillId="0" borderId="7" xfId="8" applyNumberFormat="1" applyFont="1" applyBorder="1" applyAlignment="1">
      <alignment horizontal="left" vertical="center"/>
    </xf>
    <xf numFmtId="169" fontId="10" fillId="0" borderId="6" xfId="8" applyNumberFormat="1" applyFont="1" applyBorder="1" applyAlignment="1">
      <alignment horizontal="center" vertical="center"/>
    </xf>
    <xf numFmtId="169" fontId="10" fillId="0" borderId="14" xfId="8" applyNumberFormat="1" applyFont="1" applyBorder="1" applyAlignment="1">
      <alignment horizontal="center" vertical="center"/>
    </xf>
    <xf numFmtId="0" fontId="10" fillId="0" borderId="13" xfId="8" applyFont="1" applyBorder="1" applyAlignment="1">
      <alignment horizontal="left" vertical="center"/>
    </xf>
    <xf numFmtId="0" fontId="10" fillId="0" borderId="7" xfId="8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5" fontId="10" fillId="0" borderId="0" xfId="0" applyNumberFormat="1" applyFont="1" applyAlignment="1">
      <alignment horizontal="left" vertical="center"/>
    </xf>
    <xf numFmtId="168" fontId="10" fillId="7" borderId="20" xfId="8" applyNumberFormat="1" applyFont="1" applyFill="1" applyBorder="1" applyAlignment="1">
      <alignment horizontal="left" vertical="center"/>
    </xf>
    <xf numFmtId="15" fontId="10" fillId="7" borderId="0" xfId="8" applyNumberFormat="1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11" borderId="1" xfId="0" applyFont="1" applyFill="1" applyBorder="1" applyAlignment="1">
      <alignment horizontal="center" vertical="center"/>
    </xf>
    <xf numFmtId="20" fontId="8" fillId="0" borderId="1" xfId="3" applyNumberFormat="1" applyFont="1" applyBorder="1" applyAlignment="1">
      <alignment horizontal="center" vertical="center"/>
    </xf>
    <xf numFmtId="20" fontId="7" fillId="0" borderId="1" xfId="3" applyNumberFormat="1" applyFont="1" applyBorder="1" applyAlignment="1">
      <alignment horizontal="center" vertical="center"/>
    </xf>
    <xf numFmtId="20" fontId="7" fillId="3" borderId="1" xfId="0" applyNumberFormat="1" applyFont="1" applyFill="1" applyBorder="1" applyAlignment="1">
      <alignment horizontal="center" vertical="center"/>
    </xf>
    <xf numFmtId="20" fontId="7" fillId="3" borderId="1" xfId="3" applyNumberFormat="1" applyFont="1" applyFill="1" applyBorder="1" applyAlignment="1">
      <alignment horizontal="center" vertical="center"/>
    </xf>
    <xf numFmtId="20" fontId="7" fillId="5" borderId="1" xfId="0" applyNumberFormat="1" applyFont="1" applyFill="1" applyBorder="1" applyAlignment="1">
      <alignment horizontal="center" vertical="center"/>
    </xf>
    <xf numFmtId="20" fontId="7" fillId="8" borderId="1" xfId="3" applyNumberFormat="1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 wrapText="1"/>
    </xf>
    <xf numFmtId="0" fontId="7" fillId="14" borderId="12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165" fontId="7" fillId="14" borderId="1" xfId="0" applyNumberFormat="1" applyFont="1" applyFill="1" applyBorder="1" applyAlignment="1">
      <alignment horizontal="center" vertical="center"/>
    </xf>
    <xf numFmtId="164" fontId="7" fillId="14" borderId="1" xfId="0" applyNumberFormat="1" applyFont="1" applyFill="1" applyBorder="1" applyAlignment="1">
      <alignment horizontal="center" vertical="center"/>
    </xf>
    <xf numFmtId="20" fontId="7" fillId="14" borderId="1" xfId="0" applyNumberFormat="1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19" xfId="0" applyFont="1" applyFill="1" applyBorder="1" applyAlignment="1">
      <alignment horizontal="center" vertical="center"/>
    </xf>
    <xf numFmtId="0" fontId="7" fillId="14" borderId="18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20" fontId="7" fillId="0" borderId="33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20" fontId="7" fillId="0" borderId="8" xfId="3" applyNumberFormat="1" applyFont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20" fontId="0" fillId="0" borderId="0" xfId="0" applyNumberFormat="1"/>
    <xf numFmtId="43" fontId="10" fillId="7" borderId="6" xfId="3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20" fontId="15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11" borderId="16" xfId="0" applyFont="1" applyFill="1" applyBorder="1" applyAlignment="1">
      <alignment horizontal="center" vertical="center"/>
    </xf>
    <xf numFmtId="20" fontId="15" fillId="0" borderId="4" xfId="0" applyNumberFormat="1" applyFont="1" applyBorder="1" applyAlignment="1">
      <alignment horizontal="center" vertical="center"/>
    </xf>
    <xf numFmtId="20" fontId="15" fillId="0" borderId="4" xfId="3" applyNumberFormat="1" applyFont="1" applyBorder="1" applyAlignment="1">
      <alignment horizontal="center" vertical="center"/>
    </xf>
    <xf numFmtId="20" fontId="15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20" fontId="19" fillId="0" borderId="5" xfId="0" applyNumberFormat="1" applyFont="1" applyBorder="1" applyAlignment="1">
      <alignment horizontal="center" vertical="center"/>
    </xf>
    <xf numFmtId="20" fontId="19" fillId="0" borderId="4" xfId="0" applyNumberFormat="1" applyFont="1" applyBorder="1" applyAlignment="1">
      <alignment horizontal="center" vertical="center"/>
    </xf>
    <xf numFmtId="20" fontId="19" fillId="0" borderId="4" xfId="3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20" fontId="19" fillId="0" borderId="1" xfId="0" applyNumberFormat="1" applyFont="1" applyBorder="1" applyAlignment="1">
      <alignment horizontal="center" vertical="center"/>
    </xf>
    <xf numFmtId="20" fontId="15" fillId="0" borderId="5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horizontal="left" vertical="center"/>
    </xf>
    <xf numFmtId="20" fontId="15" fillId="0" borderId="21" xfId="3" applyNumberFormat="1" applyFont="1" applyBorder="1" applyAlignment="1">
      <alignment horizontal="center" vertical="center"/>
    </xf>
    <xf numFmtId="20" fontId="15" fillId="0" borderId="8" xfId="0" applyNumberFormat="1" applyFont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20" fontId="15" fillId="0" borderId="1" xfId="7" applyNumberFormat="1" applyFont="1" applyFill="1" applyBorder="1" applyAlignment="1">
      <alignment horizontal="center" vertical="center"/>
    </xf>
    <xf numFmtId="20" fontId="19" fillId="0" borderId="1" xfId="7" applyNumberFormat="1" applyFont="1" applyFill="1" applyBorder="1" applyAlignment="1">
      <alignment horizontal="center" vertical="center"/>
    </xf>
    <xf numFmtId="20" fontId="19" fillId="0" borderId="8" xfId="7" applyNumberFormat="1" applyFont="1" applyFill="1" applyBorder="1" applyAlignment="1">
      <alignment horizontal="center" vertical="center"/>
    </xf>
    <xf numFmtId="20" fontId="15" fillId="0" borderId="22" xfId="0" applyNumberFormat="1" applyFont="1" applyBorder="1" applyAlignment="1">
      <alignment horizontal="center" vertical="center"/>
    </xf>
    <xf numFmtId="20" fontId="15" fillId="0" borderId="15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20" fontId="16" fillId="0" borderId="0" xfId="0" applyNumberFormat="1" applyFont="1" applyFill="1" applyBorder="1" applyAlignment="1">
      <alignment horizontal="left" vertical="center"/>
    </xf>
    <xf numFmtId="0" fontId="17" fillId="8" borderId="24" xfId="0" applyFont="1" applyFill="1" applyBorder="1" applyAlignment="1">
      <alignment horizontal="left" vertical="center"/>
    </xf>
    <xf numFmtId="0" fontId="17" fillId="8" borderId="25" xfId="0" applyFont="1" applyFill="1" applyBorder="1" applyAlignment="1">
      <alignment horizontal="left" vertical="center"/>
    </xf>
    <xf numFmtId="0" fontId="16" fillId="8" borderId="25" xfId="0" applyFont="1" applyFill="1" applyBorder="1" applyAlignment="1">
      <alignment horizontal="left" vertical="center"/>
    </xf>
    <xf numFmtId="167" fontId="16" fillId="8" borderId="25" xfId="1" applyNumberFormat="1" applyFont="1" applyFill="1" applyBorder="1" applyAlignment="1">
      <alignment horizontal="left" vertical="center"/>
    </xf>
    <xf numFmtId="0" fontId="17" fillId="8" borderId="27" xfId="0" applyFont="1" applyFill="1" applyBorder="1" applyAlignment="1">
      <alignment horizontal="left" vertical="center"/>
    </xf>
    <xf numFmtId="167" fontId="16" fillId="8" borderId="0" xfId="1" applyNumberFormat="1" applyFont="1" applyFill="1" applyBorder="1" applyAlignment="1">
      <alignment horizontal="left" vertical="center"/>
    </xf>
    <xf numFmtId="0" fontId="17" fillId="8" borderId="29" xfId="0" applyFont="1" applyFill="1" applyBorder="1" applyAlignment="1">
      <alignment vertical="center"/>
    </xf>
    <xf numFmtId="0" fontId="17" fillId="8" borderId="30" xfId="0" applyFont="1" applyFill="1" applyBorder="1" applyAlignment="1">
      <alignment vertical="center"/>
    </xf>
    <xf numFmtId="0" fontId="17" fillId="8" borderId="30" xfId="0" applyFont="1" applyFill="1" applyBorder="1" applyAlignment="1">
      <alignment horizontal="left" vertical="center"/>
    </xf>
    <xf numFmtId="20" fontId="16" fillId="8" borderId="30" xfId="0" applyNumberFormat="1" applyFont="1" applyFill="1" applyBorder="1" applyAlignment="1">
      <alignment horizontal="left" vertical="center"/>
    </xf>
    <xf numFmtId="0" fontId="16" fillId="8" borderId="26" xfId="0" applyFont="1" applyFill="1" applyBorder="1" applyAlignment="1">
      <alignment horizontal="left" vertical="center"/>
    </xf>
    <xf numFmtId="0" fontId="17" fillId="8" borderId="0" xfId="0" applyFont="1" applyFill="1" applyBorder="1" applyAlignment="1">
      <alignment horizontal="left" vertical="center"/>
    </xf>
    <xf numFmtId="0" fontId="16" fillId="8" borderId="0" xfId="0" applyFont="1" applyFill="1" applyBorder="1" applyAlignment="1">
      <alignment horizontal="left" vertical="center"/>
    </xf>
    <xf numFmtId="0" fontId="16" fillId="8" borderId="28" xfId="0" applyFont="1" applyFill="1" applyBorder="1" applyAlignment="1">
      <alignment horizontal="left" vertical="center"/>
    </xf>
    <xf numFmtId="20" fontId="16" fillId="8" borderId="31" xfId="0" applyNumberFormat="1" applyFont="1" applyFill="1" applyBorder="1" applyAlignment="1">
      <alignment horizontal="left" vertical="center"/>
    </xf>
    <xf numFmtId="20" fontId="19" fillId="0" borderId="16" xfId="3" applyNumberFormat="1" applyFont="1" applyBorder="1" applyAlignment="1">
      <alignment horizontal="center" vertical="center"/>
    </xf>
    <xf numFmtId="20" fontId="19" fillId="0" borderId="16" xfId="0" applyNumberFormat="1" applyFont="1" applyBorder="1" applyAlignment="1">
      <alignment horizontal="center" vertical="center"/>
    </xf>
    <xf numFmtId="20" fontId="19" fillId="0" borderId="32" xfId="3" applyNumberFormat="1" applyFont="1" applyBorder="1" applyAlignment="1">
      <alignment horizontal="center" vertical="center"/>
    </xf>
    <xf numFmtId="20" fontId="19" fillId="0" borderId="8" xfId="0" applyNumberFormat="1" applyFont="1" applyBorder="1" applyAlignment="1">
      <alignment horizontal="center" vertical="center"/>
    </xf>
    <xf numFmtId="0" fontId="19" fillId="0" borderId="0" xfId="0" applyFont="1"/>
    <xf numFmtId="0" fontId="15" fillId="0" borderId="0" xfId="3" applyFont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7" fillId="8" borderId="26" xfId="0" applyFont="1" applyFill="1" applyBorder="1" applyAlignment="1">
      <alignment horizontal="left" vertical="center"/>
    </xf>
    <xf numFmtId="0" fontId="17" fillId="8" borderId="28" xfId="0" applyFont="1" applyFill="1" applyBorder="1" applyAlignment="1">
      <alignment horizontal="left" vertical="center"/>
    </xf>
    <xf numFmtId="0" fontId="17" fillId="8" borderId="31" xfId="0" applyFont="1" applyFill="1" applyBorder="1" applyAlignment="1">
      <alignment horizontal="left" vertical="center"/>
    </xf>
  </cellXfs>
  <cellStyles count="9">
    <cellStyle name="Accent4" xfId="5" builtinId="41"/>
    <cellStyle name="Bad" xfId="7" builtinId="27"/>
    <cellStyle name="Good 2" xfId="2" xr:uid="{00000000-0005-0000-0000-000002000000}"/>
    <cellStyle name="Normal" xfId="0" builtinId="0"/>
    <cellStyle name="Normal 2" xfId="3" xr:uid="{00000000-0005-0000-0000-000004000000}"/>
    <cellStyle name="Normal 2 3" xfId="4" xr:uid="{00000000-0005-0000-0000-000005000000}"/>
    <cellStyle name="Normal 3" xfId="6" xr:uid="{00000000-0005-0000-0000-000006000000}"/>
    <cellStyle name="Normal 3 3" xfId="8" xr:uid="{CDEE2F1F-09A7-4001-B1B0-7E229FA5D84D}"/>
    <cellStyle name="Percent" xfId="1" builtinId="5"/>
  </cellStyles>
  <dxfs count="1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rgb="FFC1FFC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1" defaultTableStyle="TableStyleMedium2" defaultPivotStyle="PivotStyleLight16">
    <tableStyle name="Invisible" pivot="0" table="0" count="0" xr9:uid="{FB4386E9-0E97-4059-93FB-FBD97D4AA36C}"/>
  </tableStyles>
  <colors>
    <mruColors>
      <color rgb="FFFF0000"/>
      <color rgb="FFFFDB69"/>
      <color rgb="FFF3F3F3"/>
      <color rgb="FFFFE6CD"/>
      <color rgb="FFA3D4E1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050.509857060184" missingItemsLimit="0" createdVersion="8" refreshedVersion="8" minRefreshableVersion="3" recordCount="57" xr:uid="{3D23C1E5-6048-4374-837B-6CC708C0433C}">
  <cacheSource type="worksheet">
    <worksheetSource ref="B22:H79" sheet="Input"/>
  </cacheSource>
  <cacheFields count="7">
    <cacheField name="VOC" numFmtId="0">
      <sharedItems count="1">
        <s v="TBRT"/>
      </sharedItems>
    </cacheField>
    <cacheField name="Route" numFmtId="0">
      <sharedItems count="1">
        <s v="T02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ntainsSemiMixedTypes="0" containsString="0" containsNumber="1" containsInteger="1" minValue="750" maxValue="861" count="25">
        <n v="751"/>
        <n v="752"/>
        <n v="753"/>
        <n v="754"/>
        <n v="850"/>
        <n v="755"/>
        <n v="860"/>
        <n v="851"/>
        <n v="756"/>
        <n v="852"/>
        <n v="757"/>
        <n v="761"/>
        <n v="853"/>
        <n v="758"/>
        <n v="854"/>
        <n v="855"/>
        <n v="759"/>
        <n v="861"/>
        <n v="856"/>
        <n v="760"/>
        <n v="762"/>
        <n v="857"/>
        <n v="858"/>
        <n v="859"/>
        <n v="750"/>
      </sharedItems>
    </cacheField>
    <cacheField name="Depart" numFmtId="0">
      <sharedItems count="2">
        <s v="Atlantis Station"/>
        <s v="Civic Centre"/>
      </sharedItems>
    </cacheField>
    <cacheField name="TT DATE" numFmtId="15">
      <sharedItems containsSemiMixedTypes="0" containsNonDate="0" containsDate="1" containsString="0" minDate="2025-12-05T00:00:00" maxDate="2025-12-06T00:00:00" count="1">
        <d v="2025-12-05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0"/>
    <x v="8"/>
    <x v="0"/>
    <x v="0"/>
  </r>
  <r>
    <x v="0"/>
    <x v="0"/>
    <s v="F"/>
    <x v="0"/>
    <x v="9"/>
    <x v="0"/>
    <x v="0"/>
  </r>
  <r>
    <x v="0"/>
    <x v="0"/>
    <s v="F"/>
    <x v="0"/>
    <x v="10"/>
    <x v="0"/>
    <x v="0"/>
  </r>
  <r>
    <x v="0"/>
    <x v="0"/>
    <s v="F"/>
    <x v="0"/>
    <x v="11"/>
    <x v="0"/>
    <x v="0"/>
  </r>
  <r>
    <x v="0"/>
    <x v="0"/>
    <s v="F"/>
    <x v="0"/>
    <x v="12"/>
    <x v="0"/>
    <x v="0"/>
  </r>
  <r>
    <x v="0"/>
    <x v="0"/>
    <s v="F"/>
    <x v="0"/>
    <x v="13"/>
    <x v="0"/>
    <x v="0"/>
  </r>
  <r>
    <x v="0"/>
    <x v="0"/>
    <s v="F"/>
    <x v="0"/>
    <x v="14"/>
    <x v="0"/>
    <x v="0"/>
  </r>
  <r>
    <x v="0"/>
    <x v="0"/>
    <s v="F"/>
    <x v="0"/>
    <x v="15"/>
    <x v="0"/>
    <x v="0"/>
  </r>
  <r>
    <x v="0"/>
    <x v="0"/>
    <s v="F"/>
    <x v="0"/>
    <x v="16"/>
    <x v="0"/>
    <x v="0"/>
  </r>
  <r>
    <x v="0"/>
    <x v="0"/>
    <s v="F"/>
    <x v="0"/>
    <x v="17"/>
    <x v="0"/>
    <x v="0"/>
  </r>
  <r>
    <x v="0"/>
    <x v="0"/>
    <s v="F"/>
    <x v="0"/>
    <x v="18"/>
    <x v="0"/>
    <x v="0"/>
  </r>
  <r>
    <x v="0"/>
    <x v="0"/>
    <s v="F"/>
    <x v="0"/>
    <x v="19"/>
    <x v="0"/>
    <x v="0"/>
  </r>
  <r>
    <x v="0"/>
    <x v="0"/>
    <s v="F"/>
    <x v="0"/>
    <x v="20"/>
    <x v="0"/>
    <x v="0"/>
  </r>
  <r>
    <x v="0"/>
    <x v="0"/>
    <s v="F"/>
    <x v="0"/>
    <x v="21"/>
    <x v="0"/>
    <x v="0"/>
  </r>
  <r>
    <x v="0"/>
    <x v="0"/>
    <s v="F"/>
    <x v="0"/>
    <x v="0"/>
    <x v="0"/>
    <x v="0"/>
  </r>
  <r>
    <x v="0"/>
    <x v="0"/>
    <s v="F"/>
    <x v="0"/>
    <x v="22"/>
    <x v="0"/>
    <x v="0"/>
  </r>
  <r>
    <x v="0"/>
    <x v="0"/>
    <s v="F"/>
    <x v="0"/>
    <x v="1"/>
    <x v="0"/>
    <x v="0"/>
  </r>
  <r>
    <x v="0"/>
    <x v="0"/>
    <s v="F"/>
    <x v="0"/>
    <x v="23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7"/>
    <x v="0"/>
    <x v="0"/>
  </r>
  <r>
    <x v="0"/>
    <x v="0"/>
    <s v="F"/>
    <x v="1"/>
    <x v="1"/>
    <x v="0"/>
    <x v="0"/>
  </r>
  <r>
    <x v="0"/>
    <x v="0"/>
    <s v="F"/>
    <x v="1"/>
    <x v="2"/>
    <x v="0"/>
    <x v="0"/>
  </r>
  <r>
    <x v="0"/>
    <x v="0"/>
    <s v="F"/>
    <x v="1"/>
    <x v="6"/>
    <x v="0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7"/>
    <x v="1"/>
    <x v="0"/>
  </r>
  <r>
    <x v="0"/>
    <x v="0"/>
    <s v="R"/>
    <x v="1"/>
    <x v="7"/>
    <x v="1"/>
    <x v="0"/>
  </r>
  <r>
    <x v="0"/>
    <x v="0"/>
    <s v="R"/>
    <x v="1"/>
    <x v="8"/>
    <x v="1"/>
    <x v="0"/>
  </r>
  <r>
    <x v="0"/>
    <x v="0"/>
    <s v="R"/>
    <x v="1"/>
    <x v="9"/>
    <x v="1"/>
    <x v="0"/>
  </r>
  <r>
    <x v="0"/>
    <x v="0"/>
    <s v="R"/>
    <x v="1"/>
    <x v="10"/>
    <x v="1"/>
    <x v="0"/>
  </r>
  <r>
    <x v="0"/>
    <x v="0"/>
    <s v="R"/>
    <x v="1"/>
    <x v="12"/>
    <x v="1"/>
    <x v="0"/>
  </r>
  <r>
    <x v="0"/>
    <x v="0"/>
    <s v="R"/>
    <x v="1"/>
    <x v="13"/>
    <x v="1"/>
    <x v="0"/>
  </r>
  <r>
    <x v="0"/>
    <x v="0"/>
    <s v="R"/>
    <x v="1"/>
    <x v="24"/>
    <x v="1"/>
    <x v="0"/>
  </r>
  <r>
    <x v="0"/>
    <x v="0"/>
    <s v="R"/>
    <x v="1"/>
    <x v="14"/>
    <x v="1"/>
    <x v="0"/>
  </r>
  <r>
    <x v="0"/>
    <x v="0"/>
    <s v="R"/>
    <x v="1"/>
    <x v="16"/>
    <x v="1"/>
    <x v="0"/>
  </r>
  <r>
    <x v="0"/>
    <x v="0"/>
    <s v="R"/>
    <x v="1"/>
    <x v="15"/>
    <x v="1"/>
    <x v="0"/>
  </r>
  <r>
    <x v="0"/>
    <x v="0"/>
    <s v="R"/>
    <x v="1"/>
    <x v="19"/>
    <x v="1"/>
    <x v="0"/>
  </r>
  <r>
    <x v="0"/>
    <x v="0"/>
    <s v="R"/>
    <x v="1"/>
    <x v="18"/>
    <x v="1"/>
    <x v="0"/>
  </r>
  <r>
    <x v="0"/>
    <x v="0"/>
    <s v="R"/>
    <x v="1"/>
    <x v="0"/>
    <x v="1"/>
    <x v="0"/>
  </r>
  <r>
    <x v="0"/>
    <x v="0"/>
    <s v="R"/>
    <x v="1"/>
    <x v="21"/>
    <x v="1"/>
    <x v="0"/>
  </r>
  <r>
    <x v="0"/>
    <x v="0"/>
    <s v="R"/>
    <x v="1"/>
    <x v="1"/>
    <x v="1"/>
    <x v="0"/>
  </r>
  <r>
    <x v="0"/>
    <x v="0"/>
    <s v="R"/>
    <x v="1"/>
    <x v="22"/>
    <x v="1"/>
    <x v="0"/>
  </r>
  <r>
    <x v="0"/>
    <x v="0"/>
    <s v="R"/>
    <x v="1"/>
    <x v="2"/>
    <x v="1"/>
    <x v="0"/>
  </r>
  <r>
    <x v="0"/>
    <x v="0"/>
    <s v="R"/>
    <x v="1"/>
    <x v="23"/>
    <x v="1"/>
    <x v="0"/>
  </r>
  <r>
    <x v="0"/>
    <x v="0"/>
    <s v="R"/>
    <x v="1"/>
    <x v="6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0ED328-C167-446E-8D88-0C7E3FFD4818}" name="PivotTable1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3:P76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25">
        <item x="4"/>
        <item x="7"/>
        <item x="9"/>
        <item x="12"/>
        <item x="14"/>
        <item x="15"/>
        <item x="18"/>
        <item x="21"/>
        <item x="22"/>
        <item x="23"/>
        <item x="6"/>
        <item x="17"/>
        <item x="0"/>
        <item x="1"/>
        <item x="2"/>
        <item x="3"/>
        <item x="5"/>
        <item x="8"/>
        <item x="10"/>
        <item x="11"/>
        <item x="13"/>
        <item x="16"/>
        <item x="19"/>
        <item x="20"/>
        <item x="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53">
    <i>
      <x/>
      <x/>
      <x/>
      <x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4">
      <x v="1"/>
      <x/>
    </i>
    <i r="5">
      <x v="1"/>
    </i>
    <i r="5">
      <x v="12"/>
    </i>
    <i r="5">
      <x v="13"/>
    </i>
    <i r="5">
      <x v="14"/>
    </i>
    <i r="5">
      <x v="15"/>
    </i>
    <i r="3">
      <x v="1"/>
      <x/>
      <x v="10"/>
    </i>
    <i r="5">
      <x v="13"/>
    </i>
    <i r="5">
      <x v="14"/>
    </i>
    <i r="4">
      <x v="1"/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2"/>
    </i>
    <i r="5">
      <x v="13"/>
    </i>
    <i r="5">
      <x v="14"/>
    </i>
    <i r="5">
      <x v="17"/>
    </i>
    <i r="5">
      <x v="18"/>
    </i>
    <i r="5">
      <x v="20"/>
    </i>
    <i r="5">
      <x v="21"/>
    </i>
    <i r="5">
      <x v="22"/>
    </i>
    <i r="5">
      <x v="24"/>
    </i>
    <i t="grand">
      <x/>
    </i>
  </rowItems>
  <colItems count="1">
    <i/>
  </colItems>
  <dataFields count="1">
    <dataField name="Count of BLOCK" fld="4" subtotal="count" baseField="4" baseItem="1"/>
  </dataFields>
  <formats count="126">
    <format dxfId="140">
      <pivotArea type="all" dataOnly="0" outline="0" fieldPosition="0"/>
    </format>
    <format dxfId="139">
      <pivotArea outline="0" collapsedLevelsAreSubtotals="1" fieldPosition="0"/>
    </format>
    <format dxfId="138">
      <pivotArea field="0" type="button" dataOnly="0" labelOnly="1" outline="0" axis="axisRow" fieldPosition="0"/>
    </format>
    <format dxfId="137">
      <pivotArea field="1" type="button" dataOnly="0" labelOnly="1" outline="0" axis="axisRow" fieldPosition="1"/>
    </format>
    <format dxfId="136">
      <pivotArea field="3" type="button" dataOnly="0" labelOnly="1" outline="0" axis="axisRow" fieldPosition="3"/>
    </format>
    <format dxfId="135">
      <pivotArea field="5" type="button" dataOnly="0" labelOnly="1" outline="0" axis="axisRow" fieldPosition="4"/>
    </format>
    <format dxfId="134">
      <pivotArea field="4" type="button" dataOnly="0" labelOnly="1" outline="0" axis="axisRow" fieldPosition="5"/>
    </format>
    <format dxfId="133">
      <pivotArea dataOnly="0" labelOnly="1" outline="0" fieldPosition="0">
        <references count="1">
          <reference field="0" count="0"/>
        </references>
      </pivotArea>
    </format>
    <format dxfId="132">
      <pivotArea dataOnly="0" labelOnly="1" grandRow="1" outline="0" fieldPosition="0"/>
    </format>
    <format dxfId="131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30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29">
      <pivotArea dataOnly="0" labelOnly="1" outline="0" axis="axisValues" fieldPosition="0"/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field="0" type="button" dataOnly="0" labelOnly="1" outline="0" axis="axisRow" fieldPosition="0"/>
    </format>
    <format dxfId="125">
      <pivotArea field="1" type="button" dataOnly="0" labelOnly="1" outline="0" axis="axisRow" fieldPosition="1"/>
    </format>
    <format dxfId="124">
      <pivotArea field="3" type="button" dataOnly="0" labelOnly="1" outline="0" axis="axisRow" fieldPosition="3"/>
    </format>
    <format dxfId="123">
      <pivotArea field="5" type="button" dataOnly="0" labelOnly="1" outline="0" axis="axisRow" fieldPosition="4"/>
    </format>
    <format dxfId="122">
      <pivotArea field="4" type="button" dataOnly="0" labelOnly="1" outline="0" axis="axisRow" fieldPosition="5"/>
    </format>
    <format dxfId="121">
      <pivotArea dataOnly="0" labelOnly="1" outline="0" fieldPosition="0">
        <references count="1">
          <reference field="0" count="0"/>
        </references>
      </pivotArea>
    </format>
    <format dxfId="120">
      <pivotArea dataOnly="0" labelOnly="1" grandRow="1" outline="0" fieldPosition="0"/>
    </format>
    <format dxfId="11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18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17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1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1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5" count="1" selected="0">
            <x v="0"/>
          </reference>
        </references>
      </pivotArea>
    </format>
    <format dxfId="11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2">
            <x v="0"/>
            <x v="1"/>
          </reference>
          <reference field="5" count="1" selected="0">
            <x v="1"/>
          </reference>
        </references>
      </pivotArea>
    </format>
    <format dxfId="11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1">
            <x v="10"/>
          </reference>
          <reference field="5" count="1" selected="0">
            <x v="0"/>
          </reference>
        </references>
      </pivotArea>
    </format>
    <format dxfId="11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10">
            <x v="1"/>
            <x v="2"/>
            <x v="3"/>
            <x v="4"/>
            <x v="5"/>
            <x v="6"/>
            <x v="7"/>
            <x v="8"/>
            <x v="9"/>
            <x v="10"/>
          </reference>
          <reference field="5" count="1" selected="0">
            <x v="1"/>
          </reference>
        </references>
      </pivotArea>
    </format>
    <format dxfId="111">
      <pivotArea dataOnly="0" labelOnly="1" outline="0" axis="axisValues" fieldPosition="0"/>
    </format>
    <format dxfId="110">
      <pivotArea type="all" dataOnly="0" outline="0" fieldPosition="0"/>
    </format>
    <format dxfId="109">
      <pivotArea outline="0" collapsedLevelsAreSubtotals="1" fieldPosition="0"/>
    </format>
    <format dxfId="108">
      <pivotArea field="0" type="button" dataOnly="0" labelOnly="1" outline="0" axis="axisRow" fieldPosition="0"/>
    </format>
    <format dxfId="107">
      <pivotArea field="1" type="button" dataOnly="0" labelOnly="1" outline="0" axis="axisRow" fieldPosition="1"/>
    </format>
    <format dxfId="106">
      <pivotArea field="3" type="button" dataOnly="0" labelOnly="1" outline="0" axis="axisRow" fieldPosition="3"/>
    </format>
    <format dxfId="105">
      <pivotArea field="5" type="button" dataOnly="0" labelOnly="1" outline="0" axis="axisRow" fieldPosition="4"/>
    </format>
    <format dxfId="104">
      <pivotArea field="4" type="button" dataOnly="0" labelOnly="1" outline="0" axis="axisRow" fieldPosition="5"/>
    </format>
    <format dxfId="103">
      <pivotArea dataOnly="0" labelOnly="1" outline="0" fieldPosition="0">
        <references count="1">
          <reference field="0" count="0"/>
        </references>
      </pivotArea>
    </format>
    <format dxfId="102">
      <pivotArea dataOnly="0" labelOnly="1" grandRow="1" outline="0" fieldPosition="0"/>
    </format>
    <format dxfId="101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00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99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98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9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5" count="1" selected="0">
            <x v="0"/>
          </reference>
        </references>
      </pivotArea>
    </format>
    <format dxfId="9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2">
            <x v="0"/>
            <x v="1"/>
          </reference>
          <reference field="5" count="1" selected="0">
            <x v="1"/>
          </reference>
        </references>
      </pivotArea>
    </format>
    <format dxfId="9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1">
            <x v="10"/>
          </reference>
          <reference field="5" count="1" selected="0">
            <x v="0"/>
          </reference>
        </references>
      </pivotArea>
    </format>
    <format dxfId="9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10">
            <x v="1"/>
            <x v="2"/>
            <x v="3"/>
            <x v="4"/>
            <x v="5"/>
            <x v="6"/>
            <x v="7"/>
            <x v="8"/>
            <x v="9"/>
            <x v="10"/>
          </reference>
          <reference field="5" count="1" selected="0">
            <x v="1"/>
          </reference>
        </references>
      </pivotArea>
    </format>
    <format dxfId="93">
      <pivotArea dataOnly="0" labelOnly="1" outline="0" axis="axisValues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field="0" type="button" dataOnly="0" labelOnly="1" outline="0" axis="axisRow" fieldPosition="0"/>
    </format>
    <format dxfId="89">
      <pivotArea field="1" type="button" dataOnly="0" labelOnly="1" outline="0" axis="axisRow" fieldPosition="1"/>
    </format>
    <format dxfId="88">
      <pivotArea field="3" type="button" dataOnly="0" labelOnly="1" outline="0" axis="axisRow" fieldPosition="3"/>
    </format>
    <format dxfId="87">
      <pivotArea field="5" type="button" dataOnly="0" labelOnly="1" outline="0" axis="axisRow" fieldPosition="4"/>
    </format>
    <format dxfId="86">
      <pivotArea field="4" type="button" dataOnly="0" labelOnly="1" outline="0" axis="axisRow" fieldPosition="5"/>
    </format>
    <format dxfId="85">
      <pivotArea dataOnly="0" labelOnly="1" outline="0" fieldPosition="0">
        <references count="1">
          <reference field="0" count="0"/>
        </references>
      </pivotArea>
    </format>
    <format dxfId="84">
      <pivotArea dataOnly="0" labelOnly="1" grandRow="1" outline="0" fieldPosition="0"/>
    </format>
    <format dxfId="83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2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81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80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7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5" count="1" selected="0">
            <x v="0"/>
          </reference>
        </references>
      </pivotArea>
    </format>
    <format dxfId="7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2">
            <x v="0"/>
            <x v="1"/>
          </reference>
          <reference field="5" count="1" selected="0">
            <x v="1"/>
          </reference>
        </references>
      </pivotArea>
    </format>
    <format dxfId="7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1">
            <x v="10"/>
          </reference>
          <reference field="5" count="1" selected="0">
            <x v="0"/>
          </reference>
        </references>
      </pivotArea>
    </format>
    <format dxfId="7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10">
            <x v="1"/>
            <x v="2"/>
            <x v="3"/>
            <x v="4"/>
            <x v="5"/>
            <x v="6"/>
            <x v="7"/>
            <x v="8"/>
            <x v="9"/>
            <x v="10"/>
          </reference>
          <reference field="5" count="1" selected="0">
            <x v="1"/>
          </reference>
        </references>
      </pivotArea>
    </format>
    <format dxfId="75">
      <pivotArea dataOnly="0" labelOnly="1" outline="0" axis="axisValues" fieldPosition="0"/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0" type="button" dataOnly="0" labelOnly="1" outline="0" axis="axisRow" fieldPosition="0"/>
    </format>
    <format dxfId="71">
      <pivotArea field="1" type="button" dataOnly="0" labelOnly="1" outline="0" axis="axisRow" fieldPosition="1"/>
    </format>
    <format dxfId="70">
      <pivotArea field="6" type="button" dataOnly="0" labelOnly="1" outline="0" axis="axisRow" fieldPosition="2"/>
    </format>
    <format dxfId="69">
      <pivotArea field="3" type="button" dataOnly="0" labelOnly="1" outline="0" axis="axisRow" fieldPosition="3"/>
    </format>
    <format dxfId="68">
      <pivotArea field="5" type="button" dataOnly="0" labelOnly="1" outline="0" axis="axisRow" fieldPosition="4"/>
    </format>
    <format dxfId="67">
      <pivotArea field="4" type="button" dataOnly="0" labelOnly="1" outline="0" axis="axisRow" fieldPosition="5"/>
    </format>
    <format dxfId="66">
      <pivotArea dataOnly="0" labelOnly="1" outline="0" fieldPosition="0">
        <references count="1">
          <reference field="0" count="0"/>
        </references>
      </pivotArea>
    </format>
    <format dxfId="65">
      <pivotArea dataOnly="0" labelOnly="1" grandRow="1" outline="0" fieldPosition="0"/>
    </format>
    <format dxfId="64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3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62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6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6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59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5" count="1" selected="0">
            <x v="0"/>
          </reference>
          <reference field="6" count="0" selected="0"/>
        </references>
      </pivotArea>
    </format>
    <format dxfId="58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">
            <x v="0"/>
            <x v="1"/>
          </reference>
          <reference field="5" count="1" selected="0">
            <x v="1"/>
          </reference>
          <reference field="6" count="0" selected="0"/>
        </references>
      </pivotArea>
    </format>
    <format dxfId="57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1">
            <x v="10"/>
          </reference>
          <reference field="5" count="1" selected="0">
            <x v="0"/>
          </reference>
          <reference field="6" count="0" selected="0"/>
        </references>
      </pivotArea>
    </format>
    <format dxfId="56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10">
            <x v="1"/>
            <x v="2"/>
            <x v="3"/>
            <x v="4"/>
            <x v="5"/>
            <x v="6"/>
            <x v="7"/>
            <x v="8"/>
            <x v="9"/>
            <x v="10"/>
          </reference>
          <reference field="5" count="1" selected="0">
            <x v="1"/>
          </reference>
          <reference field="6" count="0" selected="0"/>
        </references>
      </pivotArea>
    </format>
    <format dxfId="55">
      <pivotArea dataOnly="0" labelOnly="1" outline="0" axis="axisValues" fieldPosition="0"/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0">
      <pivotArea field="6" type="button" dataOnly="0" labelOnly="1" outline="0" axis="axisRow" fieldPosition="2"/>
    </format>
    <format dxfId="49">
      <pivotArea field="3" type="button" dataOnly="0" labelOnly="1" outline="0" axis="axisRow" fieldPosition="3"/>
    </format>
    <format dxfId="48">
      <pivotArea field="5" type="button" dataOnly="0" labelOnly="1" outline="0" axis="axisRow" fieldPosition="4"/>
    </format>
    <format dxfId="47">
      <pivotArea field="4" type="button" dataOnly="0" labelOnly="1" outline="0" axis="axisRow" fieldPosition="5"/>
    </format>
    <format dxfId="46">
      <pivotArea dataOnly="0" labelOnly="1" outline="0" fieldPosition="0">
        <references count="1">
          <reference field="0" count="0"/>
        </references>
      </pivotArea>
    </format>
    <format dxfId="45">
      <pivotArea dataOnly="0" labelOnly="1" grandRow="1" outline="0" fieldPosition="0"/>
    </format>
    <format dxfId="44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3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2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4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39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5" count="1" selected="0">
            <x v="0"/>
          </reference>
          <reference field="6" count="0" selected="0"/>
        </references>
      </pivotArea>
    </format>
    <format dxfId="38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">
            <x v="0"/>
            <x v="1"/>
          </reference>
          <reference field="5" count="1" selected="0">
            <x v="1"/>
          </reference>
          <reference field="6" count="0" selected="0"/>
        </references>
      </pivotArea>
    </format>
    <format dxfId="37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1">
            <x v="10"/>
          </reference>
          <reference field="5" count="1" selected="0">
            <x v="0"/>
          </reference>
          <reference field="6" count="0" selected="0"/>
        </references>
      </pivotArea>
    </format>
    <format dxfId="36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10">
            <x v="1"/>
            <x v="2"/>
            <x v="3"/>
            <x v="4"/>
            <x v="5"/>
            <x v="6"/>
            <x v="7"/>
            <x v="8"/>
            <x v="9"/>
            <x v="10"/>
          </reference>
          <reference field="5" count="1" selected="0">
            <x v="1"/>
          </reference>
          <reference field="6" count="0" selected="0"/>
        </references>
      </pivotArea>
    </format>
    <format dxfId="35">
      <pivotArea dataOnly="0" labelOnly="1" outline="0" axis="axisValues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0" type="button" dataOnly="0" labelOnly="1" outline="0" axis="axisRow" fieldPosition="0"/>
    </format>
    <format dxfId="31">
      <pivotArea field="1" type="button" dataOnly="0" labelOnly="1" outline="0" axis="axisRow" fieldPosition="1"/>
    </format>
    <format dxfId="30">
      <pivotArea field="6" type="button" dataOnly="0" labelOnly="1" outline="0" axis="axisRow" fieldPosition="2"/>
    </format>
    <format dxfId="29">
      <pivotArea field="3" type="button" dataOnly="0" labelOnly="1" outline="0" axis="axisRow" fieldPosition="3"/>
    </format>
    <format dxfId="28">
      <pivotArea field="5" type="button" dataOnly="0" labelOnly="1" outline="0" axis="axisRow" fieldPosition="4"/>
    </format>
    <format dxfId="27">
      <pivotArea field="4" type="button" dataOnly="0" labelOnly="1" outline="0" axis="axisRow" fieldPosition="5"/>
    </format>
    <format dxfId="26">
      <pivotArea dataOnly="0" labelOnly="1" outline="0" fieldPosition="0">
        <references count="1">
          <reference field="0" count="0"/>
        </references>
      </pivotArea>
    </format>
    <format dxfId="25">
      <pivotArea dataOnly="0" labelOnly="1" grandRow="1" outline="0" fieldPosition="0"/>
    </format>
    <format dxfId="24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3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2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2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19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5" count="1" selected="0">
            <x v="0"/>
          </reference>
          <reference field="6" count="0" selected="0"/>
        </references>
      </pivotArea>
    </format>
    <format dxfId="18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">
            <x v="0"/>
            <x v="1"/>
          </reference>
          <reference field="5" count="1" selected="0">
            <x v="1"/>
          </reference>
          <reference field="6" count="0" selected="0"/>
        </references>
      </pivotArea>
    </format>
    <format dxfId="17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1">
            <x v="10"/>
          </reference>
          <reference field="5" count="1" selected="0">
            <x v="0"/>
          </reference>
          <reference field="6" count="0" selected="0"/>
        </references>
      </pivotArea>
    </format>
    <format dxfId="16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10">
            <x v="1"/>
            <x v="2"/>
            <x v="3"/>
            <x v="4"/>
            <x v="5"/>
            <x v="6"/>
            <x v="7"/>
            <x v="8"/>
            <x v="9"/>
            <x v="10"/>
          </reference>
          <reference field="5" count="1" selected="0">
            <x v="1"/>
          </reference>
          <reference field="6" count="0" selected="0"/>
        </references>
      </pivotArea>
    </format>
    <format dxfId="1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E32:AN60" totalsRowShown="0" headerRowDxfId="14" dataDxfId="12" headerRowBorderDxfId="13" tableBorderDxfId="11" totalsRowBorderDxfId="10">
  <autoFilter ref="AE32:AN60" xr:uid="{00000000-0009-0000-0100-000001000000}"/>
  <sortState xmlns:xlrd2="http://schemas.microsoft.com/office/spreadsheetml/2017/richdata2" ref="AE33:AN60">
    <sortCondition ref="AH33:AH60"/>
    <sortCondition ref="AI33:AI60"/>
  </sortState>
  <tableColumns count="10">
    <tableColumn id="13" xr3:uid="{00000000-0010-0000-0000-00000D000000}" name="TYPE" dataDxfId="9"/>
    <tableColumn id="14" xr3:uid="{00000000-0010-0000-0000-00000E000000}" name="DIR" dataDxfId="8"/>
    <tableColumn id="15" xr3:uid="{00000000-0010-0000-0000-00000F000000}" name="CODE" dataDxfId="7">
      <calculatedColumnFormula>AE33&amp;AF33</calculatedColumnFormula>
    </tableColumn>
    <tableColumn id="1" xr3:uid="{00000000-0010-0000-0000-000001000000}" name="STOP NAME_x000a_ FROM" dataDxfId="6"/>
    <tableColumn id="5" xr3:uid="{00000000-0010-0000-0000-000005000000}" name="STOP NAME_x000a_ TO" dataDxfId="5"/>
    <tableColumn id="9" xr3:uid="{00000000-0010-0000-0000-000009000000}" name="DISTANCE_x000a_ (m)" dataDxfId="4"/>
    <tableColumn id="10" xr3:uid="{00000000-0010-0000-0000-00000A000000}" name="DISTANCE_x000a_(km)" dataDxfId="3">
      <calculatedColumnFormula>ROUND((AJ33/1000),2)</calculatedColumnFormula>
    </tableColumn>
    <tableColumn id="2" xr3:uid="{00000000-0010-0000-0000-000002000000}" name="FROM ROUTE" dataDxfId="2"/>
    <tableColumn id="3" xr3:uid="{00000000-0010-0000-0000-000003000000}" name="TO ROUTE" dataDxfId="1"/>
    <tableColumn id="12" xr3:uid="{00000000-0010-0000-0000-00000C000000}" name="NO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N79"/>
  <sheetViews>
    <sheetView showGridLines="0" zoomScale="75" zoomScaleNormal="75" workbookViewId="0">
      <pane xSplit="2" ySplit="22" topLeftCell="C23" activePane="bottomRight" state="frozen"/>
      <selection pane="topRight" activeCell="C1" sqref="C1"/>
      <selection pane="bottomLeft" activeCell="A22" sqref="A22"/>
      <selection pane="bottomRight" activeCell="C4" sqref="C4"/>
    </sheetView>
  </sheetViews>
  <sheetFormatPr defaultColWidth="9.109375" defaultRowHeight="18" customHeight="1" x14ac:dyDescent="0.3"/>
  <cols>
    <col min="1" max="1" width="4" style="33" customWidth="1"/>
    <col min="2" max="2" width="21.88671875" style="2" bestFit="1" customWidth="1"/>
    <col min="3" max="3" width="22.109375" style="1" bestFit="1" customWidth="1"/>
    <col min="4" max="4" width="22.109375" style="3" bestFit="1" customWidth="1"/>
    <col min="5" max="8" width="17.109375" style="3" customWidth="1"/>
    <col min="9" max="13" width="17.109375" style="2" customWidth="1"/>
    <col min="14" max="14" width="18.33203125" style="2" bestFit="1" customWidth="1"/>
    <col min="15" max="15" width="13" style="2" customWidth="1"/>
    <col min="16" max="16" width="14.88671875" style="2" customWidth="1"/>
    <col min="17" max="18" width="14.88671875" style="3" customWidth="1"/>
    <col min="19" max="19" width="12.33203125" style="3" bestFit="1" customWidth="1"/>
    <col min="20" max="20" width="10.6640625" style="3" bestFit="1" customWidth="1"/>
    <col min="21" max="21" width="16.109375" style="3" bestFit="1" customWidth="1"/>
    <col min="22" max="24" width="13.109375" style="3" customWidth="1"/>
    <col min="25" max="25" width="12.6640625" style="3" bestFit="1" customWidth="1"/>
    <col min="26" max="26" width="13.5546875" style="3" bestFit="1" customWidth="1"/>
    <col min="27" max="27" width="10.44140625" style="3" bestFit="1" customWidth="1"/>
    <col min="28" max="28" width="9.6640625" style="3" bestFit="1" customWidth="1"/>
    <col min="29" max="29" width="14.5546875" style="3" hidden="1" customWidth="1"/>
    <col min="30" max="30" width="17.33203125" style="3" hidden="1" customWidth="1"/>
    <col min="31" max="31" width="10.44140625" style="3" hidden="1" customWidth="1"/>
    <col min="32" max="32" width="9.6640625" style="3" hidden="1" customWidth="1"/>
    <col min="33" max="34" width="14.5546875" style="3" hidden="1" customWidth="1"/>
    <col min="35" max="36" width="12.109375" style="3" hidden="1" customWidth="1"/>
    <col min="37" max="37" width="19.109375" style="3" hidden="1" customWidth="1"/>
    <col min="38" max="38" width="16.33203125" style="3" hidden="1" customWidth="1"/>
    <col min="39" max="39" width="9.33203125" style="3" hidden="1" customWidth="1"/>
    <col min="40" max="43" width="0" style="3" hidden="1" customWidth="1"/>
    <col min="44" max="16384" width="9.109375" style="3"/>
  </cols>
  <sheetData>
    <row r="1" spans="2:25" s="34" customFormat="1" ht="18" customHeight="1" x14ac:dyDescent="0.3">
      <c r="B1" s="34" t="s">
        <v>114</v>
      </c>
      <c r="C1" s="35" t="s">
        <v>47</v>
      </c>
      <c r="D1" s="36"/>
      <c r="E1" s="37"/>
      <c r="F1" s="37"/>
      <c r="G1" s="37"/>
      <c r="H1" s="37"/>
      <c r="I1" s="38"/>
      <c r="J1" s="38"/>
      <c r="K1" s="38"/>
      <c r="L1" s="38"/>
      <c r="M1" s="38"/>
      <c r="N1" s="38"/>
      <c r="O1" s="38"/>
      <c r="P1" s="38"/>
      <c r="Q1" s="37"/>
      <c r="R1" s="37"/>
      <c r="S1" s="37"/>
      <c r="T1" s="37"/>
      <c r="U1" s="37"/>
      <c r="V1" s="37"/>
      <c r="W1" s="37"/>
      <c r="X1" s="37"/>
      <c r="Y1" s="37"/>
    </row>
    <row r="2" spans="2:25" s="34" customFormat="1" ht="18" customHeight="1" x14ac:dyDescent="0.3">
      <c r="B2" s="34" t="s">
        <v>70</v>
      </c>
      <c r="C2" s="35" t="s">
        <v>117</v>
      </c>
      <c r="D2" s="36"/>
      <c r="E2" s="37"/>
      <c r="F2" s="37"/>
      <c r="G2" s="37"/>
      <c r="H2" s="37"/>
      <c r="I2" s="38"/>
      <c r="J2" s="38"/>
      <c r="K2" s="38"/>
      <c r="L2" s="38"/>
      <c r="M2" s="38"/>
      <c r="N2" s="38"/>
      <c r="O2" s="38"/>
      <c r="P2" s="38"/>
      <c r="Q2" s="37"/>
      <c r="R2" s="37"/>
      <c r="S2" s="37"/>
      <c r="T2" s="37"/>
      <c r="U2" s="37"/>
      <c r="V2" s="37"/>
      <c r="W2" s="37"/>
      <c r="X2" s="37"/>
      <c r="Y2" s="37"/>
    </row>
    <row r="3" spans="2:25" s="34" customFormat="1" ht="18" customHeight="1" x14ac:dyDescent="0.3">
      <c r="B3" s="34" t="s">
        <v>115</v>
      </c>
      <c r="C3" s="132">
        <v>46143</v>
      </c>
      <c r="D3" s="36"/>
      <c r="E3" s="37"/>
      <c r="F3" s="39"/>
      <c r="I3" s="40"/>
      <c r="J3" s="40"/>
      <c r="K3" s="40"/>
      <c r="L3" s="40"/>
      <c r="M3" s="40"/>
      <c r="N3" s="40"/>
      <c r="O3" s="40"/>
      <c r="P3" s="41"/>
      <c r="Q3" s="42"/>
      <c r="R3" s="42"/>
    </row>
    <row r="4" spans="2:25" s="34" customFormat="1" ht="18" customHeight="1" x14ac:dyDescent="0.3">
      <c r="B4" s="34" t="s">
        <v>55</v>
      </c>
      <c r="C4" s="35" t="s">
        <v>54</v>
      </c>
      <c r="D4" s="43"/>
      <c r="F4" s="44"/>
      <c r="I4" s="40"/>
      <c r="J4" s="40"/>
      <c r="K4" s="40"/>
      <c r="L4" s="40"/>
      <c r="M4" s="40"/>
      <c r="N4" s="40"/>
      <c r="O4" s="40"/>
      <c r="P4" s="41"/>
      <c r="Q4" s="42"/>
      <c r="R4" s="42"/>
    </row>
    <row r="5" spans="2:25" s="34" customFormat="1" ht="18" customHeight="1" x14ac:dyDescent="0.3">
      <c r="B5" s="34" t="s">
        <v>53</v>
      </c>
      <c r="C5" s="35" t="s">
        <v>52</v>
      </c>
      <c r="D5" s="43"/>
      <c r="F5" s="45"/>
      <c r="I5" s="40"/>
      <c r="J5" s="40"/>
      <c r="K5" s="40"/>
      <c r="L5" s="40"/>
      <c r="M5" s="40"/>
      <c r="N5" s="40"/>
      <c r="O5" s="40"/>
      <c r="P5" s="41"/>
      <c r="Q5" s="42"/>
      <c r="R5" s="42"/>
    </row>
    <row r="6" spans="2:25" s="34" customFormat="1" ht="18" customHeight="1" x14ac:dyDescent="0.3">
      <c r="I6" s="40"/>
      <c r="J6" s="40"/>
      <c r="K6" s="40"/>
      <c r="L6" s="40"/>
      <c r="M6" s="40"/>
      <c r="N6" s="40"/>
      <c r="O6" s="40"/>
      <c r="P6" s="41"/>
      <c r="Q6" s="42"/>
      <c r="R6" s="42"/>
    </row>
    <row r="7" spans="2:25" s="42" customFormat="1" ht="51" customHeight="1" x14ac:dyDescent="0.3">
      <c r="B7" s="46" t="s">
        <v>47</v>
      </c>
      <c r="C7" s="47" t="s">
        <v>105</v>
      </c>
      <c r="D7" s="48" t="s">
        <v>106</v>
      </c>
      <c r="E7" s="48" t="s">
        <v>107</v>
      </c>
      <c r="F7" s="48" t="s">
        <v>108</v>
      </c>
      <c r="G7" s="48" t="s">
        <v>109</v>
      </c>
      <c r="H7" s="48" t="s">
        <v>110</v>
      </c>
      <c r="I7" s="49" t="s">
        <v>111</v>
      </c>
      <c r="J7" s="49" t="s">
        <v>112</v>
      </c>
      <c r="K7" s="49" t="s">
        <v>113</v>
      </c>
      <c r="L7" s="49"/>
      <c r="M7" s="49"/>
      <c r="N7" s="49"/>
      <c r="O7" s="49"/>
      <c r="P7" s="50" t="s">
        <v>91</v>
      </c>
      <c r="Q7" s="51" t="s">
        <v>92</v>
      </c>
      <c r="R7" s="52" t="s">
        <v>93</v>
      </c>
      <c r="S7" s="53" t="s">
        <v>94</v>
      </c>
      <c r="T7" s="54" t="e">
        <f>SUM(R17:R20)-SUM(X17:X20)</f>
        <v>#REF!</v>
      </c>
      <c r="U7" s="55">
        <f>C3</f>
        <v>46143</v>
      </c>
      <c r="V7" s="56"/>
      <c r="W7" s="56"/>
      <c r="X7" s="56"/>
      <c r="Y7" s="57"/>
    </row>
    <row r="8" spans="2:25" s="42" customFormat="1" ht="18" customHeight="1" x14ac:dyDescent="0.3">
      <c r="B8" s="46" t="str">
        <f>B7 &amp;" Kms"</f>
        <v>T02 Kms</v>
      </c>
      <c r="C8" s="87">
        <v>2.4</v>
      </c>
      <c r="D8" s="88">
        <v>1.1599999999999999</v>
      </c>
      <c r="E8" s="88">
        <v>47.1</v>
      </c>
      <c r="F8" s="88">
        <v>51.82</v>
      </c>
      <c r="G8" s="88">
        <v>52.75</v>
      </c>
      <c r="H8" s="88">
        <v>34.94</v>
      </c>
      <c r="I8" s="89">
        <v>35.29</v>
      </c>
      <c r="J8" s="89">
        <v>0.59</v>
      </c>
      <c r="K8" s="89">
        <v>2.2999999999999998</v>
      </c>
      <c r="L8" s="89"/>
      <c r="M8" s="89"/>
      <c r="N8" s="89"/>
      <c r="O8" s="89"/>
      <c r="P8" s="90">
        <f t="shared" ref="P8:P20" ca="1" si="0">R8-Q8</f>
        <v>174.8</v>
      </c>
      <c r="Q8" s="91">
        <f t="shared" ref="Q8:Q20" ca="1" si="1">SUMIF($C$7:$K$20,"*Pos*",C8:K8)</f>
        <v>53.550000000000004</v>
      </c>
      <c r="R8" s="92">
        <f t="shared" ref="R8:R20" si="2">SUM(C8:K8)</f>
        <v>228.35000000000002</v>
      </c>
      <c r="S8" s="93"/>
      <c r="T8" s="94"/>
      <c r="U8" s="94"/>
      <c r="V8" s="95"/>
      <c r="W8" s="95"/>
      <c r="X8" s="96"/>
      <c r="Y8" s="97"/>
    </row>
    <row r="9" spans="2:25" s="42" customFormat="1" ht="18" customHeight="1" x14ac:dyDescent="0.3">
      <c r="B9" s="58" t="s">
        <v>95</v>
      </c>
      <c r="C9" s="131" t="e">
        <f>COUNTIF('T02 (Mo-Fri)'!#REF!,Input!C$8)+COUNTIF('T02 (Mo-Fri)'!#REF!,Input!C$8)+COUNTIF('T02 (Mo-Fri)'!#REF!,Input!C$8)+COUNTIF('T02 (Mo-Fri)'!#REF!,Input!C$8)</f>
        <v>#REF!</v>
      </c>
      <c r="D9" s="98" t="e">
        <f>COUNTIF('T02 (Mo-Fri)'!#REF!,Input!D$8)+COUNTIF('T02 (Mo-Fri)'!#REF!,Input!D$8)+COUNTIF('T02 (Mo-Fri)'!#REF!,Input!D$8)+COUNTIF('T02 (Mo-Fri)'!#REF!,Input!D$8)</f>
        <v>#REF!</v>
      </c>
      <c r="E9" s="98" t="e">
        <f>COUNTIF('T02 (Mo-Fri)'!#REF!,Input!E$8)+COUNTIF('T02 (Mo-Fri)'!#REF!,Input!E$8)+COUNTIF('T02 (Mo-Fri)'!#REF!,Input!E$8)+COUNTIF('T02 (Mo-Fri)'!#REF!,Input!E$8)</f>
        <v>#REF!</v>
      </c>
      <c r="F9" s="98" t="e">
        <f>COUNTIF('T02 (Mo-Fri)'!#REF!,Input!F$8)+COUNTIF('T02 (Mo-Fri)'!#REF!,Input!F$8)+COUNTIF('T02 (Mo-Fri)'!#REF!,Input!F$8)+COUNTIF('T02 (Mo-Fri)'!#REF!,Input!F$8)</f>
        <v>#REF!</v>
      </c>
      <c r="G9" s="98" t="e">
        <f>COUNTIF('T02 (Mo-Fri)'!#REF!,Input!G$8)+COUNTIF('T02 (Mo-Fri)'!#REF!,Input!G$8)+COUNTIF('T02 (Mo-Fri)'!#REF!,Input!G$8)+COUNTIF('T02 (Mo-Fri)'!#REF!,Input!G$8)</f>
        <v>#REF!</v>
      </c>
      <c r="H9" s="98" t="e">
        <f>COUNTIF('T02 (Mo-Fri)'!#REF!,Input!H$8)+COUNTIF('T02 (Mo-Fri)'!#REF!,Input!H$8)+COUNTIF('T02 (Mo-Fri)'!#REF!,Input!H$8)+COUNTIF('T02 (Mo-Fri)'!#REF!,Input!H$8)</f>
        <v>#REF!</v>
      </c>
      <c r="I9" s="98" t="e">
        <f>COUNTIF('T02 (Mo-Fri)'!#REF!,Input!I$8)+COUNTIF('T02 (Mo-Fri)'!#REF!,Input!I$8)+COUNTIF('T02 (Mo-Fri)'!#REF!,Input!I$8)+COUNTIF('T02 (Mo-Fri)'!#REF!,Input!I$8)</f>
        <v>#REF!</v>
      </c>
      <c r="J9" s="98" t="e">
        <f>COUNTIF('T02 (Mo-Fri)'!#REF!,Input!J$8)+COUNTIF('T02 (Mo-Fri)'!#REF!,Input!J$8)+COUNTIF('T02 (Mo-Fri)'!#REF!,Input!J$8)+COUNTIF('T02 (Mo-Fri)'!#REF!,Input!J$8)</f>
        <v>#REF!</v>
      </c>
      <c r="K9" s="98" t="e">
        <f>COUNTIF('T02 (Mo-Fri)'!#REF!,Input!K$8)+COUNTIF('T02 (Mo-Fri)'!#REF!,Input!K$8)+COUNTIF('T02 (Mo-Fri)'!#REF!,Input!K$8)+COUNTIF('T02 (Mo-Fri)'!#REF!,Input!K$8)</f>
        <v>#REF!</v>
      </c>
      <c r="L9" s="98"/>
      <c r="M9" s="98"/>
      <c r="N9" s="98"/>
      <c r="O9" s="98"/>
      <c r="P9" s="99" t="e">
        <f t="shared" ca="1" si="0"/>
        <v>#REF!</v>
      </c>
      <c r="Q9" s="100" t="e">
        <f t="shared" ca="1" si="1"/>
        <v>#REF!</v>
      </c>
      <c r="R9" s="101" t="e">
        <f t="shared" si="2"/>
        <v>#REF!</v>
      </c>
      <c r="S9" s="70"/>
      <c r="T9" s="102"/>
      <c r="U9" s="102"/>
      <c r="V9" s="41"/>
      <c r="W9" s="41"/>
      <c r="X9" s="103"/>
      <c r="Y9" s="104"/>
    </row>
    <row r="10" spans="2:25" s="42" customFormat="1" ht="18" customHeight="1" x14ac:dyDescent="0.3">
      <c r="B10" s="59" t="s">
        <v>96</v>
      </c>
      <c r="C10" s="105" t="e">
        <f>C9</f>
        <v>#REF!</v>
      </c>
      <c r="D10" s="106" t="e">
        <f t="shared" ref="D10:K10" si="3">D9</f>
        <v>#REF!</v>
      </c>
      <c r="E10" s="106" t="e">
        <f t="shared" si="3"/>
        <v>#REF!</v>
      </c>
      <c r="F10" s="106" t="e">
        <f t="shared" si="3"/>
        <v>#REF!</v>
      </c>
      <c r="G10" s="106" t="e">
        <f t="shared" si="3"/>
        <v>#REF!</v>
      </c>
      <c r="H10" s="106" t="e">
        <f t="shared" si="3"/>
        <v>#REF!</v>
      </c>
      <c r="I10" s="106" t="e">
        <f t="shared" si="3"/>
        <v>#REF!</v>
      </c>
      <c r="J10" s="106" t="e">
        <f t="shared" si="3"/>
        <v>#REF!</v>
      </c>
      <c r="K10" s="106" t="e">
        <f t="shared" si="3"/>
        <v>#REF!</v>
      </c>
      <c r="L10" s="106"/>
      <c r="M10" s="106"/>
      <c r="N10" s="106"/>
      <c r="O10" s="106"/>
      <c r="P10" s="105" t="e">
        <f t="shared" ca="1" si="0"/>
        <v>#REF!</v>
      </c>
      <c r="Q10" s="107" t="e">
        <f t="shared" ca="1" si="1"/>
        <v>#REF!</v>
      </c>
      <c r="R10" s="108" t="e">
        <f t="shared" si="2"/>
        <v>#REF!</v>
      </c>
      <c r="S10" s="70"/>
      <c r="T10" s="102"/>
      <c r="U10" s="102"/>
      <c r="V10" s="41"/>
      <c r="W10" s="41"/>
      <c r="X10" s="103"/>
      <c r="Y10" s="104"/>
    </row>
    <row r="11" spans="2:25" s="42" customFormat="1" ht="18" customHeight="1" x14ac:dyDescent="0.3">
      <c r="B11" s="59" t="s">
        <v>97</v>
      </c>
      <c r="C11" s="105" t="e">
        <f t="shared" ref="C11:K13" si="4">C10</f>
        <v>#REF!</v>
      </c>
      <c r="D11" s="106" t="e">
        <f t="shared" si="4"/>
        <v>#REF!</v>
      </c>
      <c r="E11" s="106" t="e">
        <f t="shared" si="4"/>
        <v>#REF!</v>
      </c>
      <c r="F11" s="106" t="e">
        <f t="shared" si="4"/>
        <v>#REF!</v>
      </c>
      <c r="G11" s="106" t="e">
        <f t="shared" si="4"/>
        <v>#REF!</v>
      </c>
      <c r="H11" s="106" t="e">
        <f t="shared" si="4"/>
        <v>#REF!</v>
      </c>
      <c r="I11" s="106" t="e">
        <f t="shared" si="4"/>
        <v>#REF!</v>
      </c>
      <c r="J11" s="106" t="e">
        <f t="shared" si="4"/>
        <v>#REF!</v>
      </c>
      <c r="K11" s="106" t="e">
        <f t="shared" si="4"/>
        <v>#REF!</v>
      </c>
      <c r="L11" s="106"/>
      <c r="M11" s="106"/>
      <c r="N11" s="106"/>
      <c r="O11" s="106"/>
      <c r="P11" s="105" t="e">
        <f t="shared" ca="1" si="0"/>
        <v>#REF!</v>
      </c>
      <c r="Q11" s="107" t="e">
        <f t="shared" ca="1" si="1"/>
        <v>#REF!</v>
      </c>
      <c r="R11" s="108" t="e">
        <f t="shared" si="2"/>
        <v>#REF!</v>
      </c>
      <c r="S11" s="70"/>
      <c r="T11" s="102"/>
      <c r="U11" s="60" t="s">
        <v>127</v>
      </c>
      <c r="V11" s="61"/>
      <c r="W11" s="109"/>
      <c r="X11" s="103"/>
      <c r="Y11" s="110" t="s">
        <v>128</v>
      </c>
    </row>
    <row r="12" spans="2:25" s="42" customFormat="1" ht="18" customHeight="1" x14ac:dyDescent="0.3">
      <c r="B12" s="59" t="s">
        <v>98</v>
      </c>
      <c r="C12" s="105" t="e">
        <f t="shared" si="4"/>
        <v>#REF!</v>
      </c>
      <c r="D12" s="106" t="e">
        <f t="shared" si="4"/>
        <v>#REF!</v>
      </c>
      <c r="E12" s="106" t="e">
        <f t="shared" si="4"/>
        <v>#REF!</v>
      </c>
      <c r="F12" s="106" t="e">
        <f t="shared" si="4"/>
        <v>#REF!</v>
      </c>
      <c r="G12" s="106" t="e">
        <f t="shared" si="4"/>
        <v>#REF!</v>
      </c>
      <c r="H12" s="106" t="e">
        <f t="shared" si="4"/>
        <v>#REF!</v>
      </c>
      <c r="I12" s="106" t="e">
        <f t="shared" si="4"/>
        <v>#REF!</v>
      </c>
      <c r="J12" s="106" t="e">
        <f t="shared" si="4"/>
        <v>#REF!</v>
      </c>
      <c r="K12" s="106" t="e">
        <f t="shared" si="4"/>
        <v>#REF!</v>
      </c>
      <c r="L12" s="106"/>
      <c r="M12" s="106"/>
      <c r="N12" s="106"/>
      <c r="O12" s="106"/>
      <c r="P12" s="105" t="e">
        <f t="shared" ca="1" si="0"/>
        <v>#REF!</v>
      </c>
      <c r="Q12" s="107" t="e">
        <f t="shared" ca="1" si="1"/>
        <v>#REF!</v>
      </c>
      <c r="R12" s="108" t="e">
        <f t="shared" si="2"/>
        <v>#REF!</v>
      </c>
      <c r="S12" s="70"/>
      <c r="T12" s="102"/>
      <c r="U12" s="62" t="s">
        <v>100</v>
      </c>
      <c r="V12" s="111" t="e">
        <f>'T02 (Mo-Fri)'!#REF!</f>
        <v>#REF!</v>
      </c>
      <c r="W12" s="112"/>
      <c r="X12" s="113" t="e">
        <f ca="1">V12-P13</f>
        <v>#REF!</v>
      </c>
      <c r="Y12" s="114" t="e">
        <f>'T02 (Mo-Fri)'!#REF!</f>
        <v>#REF!</v>
      </c>
    </row>
    <row r="13" spans="2:25" s="42" customFormat="1" ht="18" customHeight="1" x14ac:dyDescent="0.3">
      <c r="B13" s="59" t="s">
        <v>99</v>
      </c>
      <c r="C13" s="105" t="e">
        <f t="shared" si="4"/>
        <v>#REF!</v>
      </c>
      <c r="D13" s="106" t="e">
        <f t="shared" si="4"/>
        <v>#REF!</v>
      </c>
      <c r="E13" s="106" t="e">
        <f t="shared" si="4"/>
        <v>#REF!</v>
      </c>
      <c r="F13" s="106" t="e">
        <f t="shared" si="4"/>
        <v>#REF!</v>
      </c>
      <c r="G13" s="106" t="e">
        <f t="shared" si="4"/>
        <v>#REF!</v>
      </c>
      <c r="H13" s="106" t="e">
        <f t="shared" si="4"/>
        <v>#REF!</v>
      </c>
      <c r="I13" s="106" t="e">
        <f t="shared" si="4"/>
        <v>#REF!</v>
      </c>
      <c r="J13" s="106" t="e">
        <f t="shared" si="4"/>
        <v>#REF!</v>
      </c>
      <c r="K13" s="106" t="e">
        <f t="shared" si="4"/>
        <v>#REF!</v>
      </c>
      <c r="L13" s="106"/>
      <c r="M13" s="106"/>
      <c r="N13" s="106"/>
      <c r="O13" s="106"/>
      <c r="P13" s="105" t="e">
        <f t="shared" ca="1" si="0"/>
        <v>#REF!</v>
      </c>
      <c r="Q13" s="107" t="e">
        <f t="shared" ca="1" si="1"/>
        <v>#REF!</v>
      </c>
      <c r="R13" s="108" t="e">
        <f t="shared" si="2"/>
        <v>#REF!</v>
      </c>
      <c r="S13" s="70"/>
      <c r="T13" s="102"/>
      <c r="U13" s="62" t="s">
        <v>102</v>
      </c>
      <c r="V13" s="111" t="e">
        <f>'T02 (Sat,PH)'!#REF!</f>
        <v>#REF!</v>
      </c>
      <c r="W13" s="112"/>
      <c r="X13" s="113" t="e">
        <f ca="1">V13-P14</f>
        <v>#REF!</v>
      </c>
      <c r="Y13" s="114" t="e">
        <f>'T02 (Sat,PH)'!#REF!</f>
        <v>#REF!</v>
      </c>
    </row>
    <row r="14" spans="2:25" s="42" customFormat="1" ht="18" customHeight="1" x14ac:dyDescent="0.3">
      <c r="B14" s="59" t="s">
        <v>101</v>
      </c>
      <c r="C14" s="116">
        <v>14</v>
      </c>
      <c r="D14" s="115">
        <v>0</v>
      </c>
      <c r="E14" s="115">
        <v>0</v>
      </c>
      <c r="F14" s="115">
        <v>13</v>
      </c>
      <c r="G14" s="115">
        <v>13</v>
      </c>
      <c r="H14" s="115">
        <v>30</v>
      </c>
      <c r="I14" s="115">
        <f>43-G14</f>
        <v>30</v>
      </c>
      <c r="J14" s="115">
        <v>0</v>
      </c>
      <c r="K14" s="115">
        <v>14</v>
      </c>
      <c r="L14" s="115"/>
      <c r="M14" s="115"/>
      <c r="N14" s="115"/>
      <c r="O14" s="115"/>
      <c r="P14" s="105">
        <f t="shared" ca="1" si="0"/>
        <v>86</v>
      </c>
      <c r="Q14" s="107">
        <f t="shared" ca="1" si="1"/>
        <v>28</v>
      </c>
      <c r="R14" s="108">
        <f t="shared" si="2"/>
        <v>114</v>
      </c>
      <c r="S14" s="70"/>
      <c r="T14" s="102"/>
      <c r="U14" s="62" t="s">
        <v>20</v>
      </c>
      <c r="V14" s="111">
        <v>0</v>
      </c>
      <c r="W14" s="112"/>
      <c r="X14" s="113">
        <f ca="1">V14-P15</f>
        <v>0</v>
      </c>
      <c r="Y14" s="114">
        <v>0</v>
      </c>
    </row>
    <row r="15" spans="2:25" s="42" customFormat="1" ht="18" customHeight="1" x14ac:dyDescent="0.3">
      <c r="B15" s="59" t="s">
        <v>103</v>
      </c>
      <c r="C15" s="116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5">
        <v>0</v>
      </c>
      <c r="K15" s="115">
        <v>0</v>
      </c>
      <c r="L15" s="115"/>
      <c r="M15" s="115"/>
      <c r="N15" s="115"/>
      <c r="O15" s="115"/>
      <c r="P15" s="105">
        <f t="shared" ca="1" si="0"/>
        <v>0</v>
      </c>
      <c r="Q15" s="107">
        <f t="shared" ca="1" si="1"/>
        <v>0</v>
      </c>
      <c r="R15" s="108">
        <f t="shared" si="2"/>
        <v>0</v>
      </c>
      <c r="S15" s="70"/>
      <c r="T15" s="102"/>
      <c r="U15" s="62" t="s">
        <v>104</v>
      </c>
      <c r="V15" s="111" t="e">
        <f>V13</f>
        <v>#REF!</v>
      </c>
      <c r="W15" s="112"/>
      <c r="X15" s="113" t="e">
        <f ca="1">V15-P16</f>
        <v>#REF!</v>
      </c>
      <c r="Y15" s="114" t="e">
        <f>Y13</f>
        <v>#REF!</v>
      </c>
    </row>
    <row r="16" spans="2:25" s="42" customFormat="1" ht="18" customHeight="1" x14ac:dyDescent="0.3">
      <c r="B16" s="63" t="s">
        <v>104</v>
      </c>
      <c r="C16" s="118">
        <f>C14</f>
        <v>14</v>
      </c>
      <c r="D16" s="119">
        <f t="shared" ref="D16:K16" si="5">D14</f>
        <v>0</v>
      </c>
      <c r="E16" s="119">
        <f t="shared" si="5"/>
        <v>0</v>
      </c>
      <c r="F16" s="119">
        <f t="shared" si="5"/>
        <v>13</v>
      </c>
      <c r="G16" s="119">
        <f t="shared" si="5"/>
        <v>13</v>
      </c>
      <c r="H16" s="119">
        <f t="shared" si="5"/>
        <v>30</v>
      </c>
      <c r="I16" s="119">
        <f t="shared" si="5"/>
        <v>30</v>
      </c>
      <c r="J16" s="119">
        <f t="shared" si="5"/>
        <v>0</v>
      </c>
      <c r="K16" s="119">
        <f t="shared" si="5"/>
        <v>14</v>
      </c>
      <c r="L16" s="119"/>
      <c r="M16" s="119"/>
      <c r="N16" s="119"/>
      <c r="O16" s="119"/>
      <c r="P16" s="118">
        <f t="shared" ca="1" si="0"/>
        <v>86</v>
      </c>
      <c r="Q16" s="120">
        <f t="shared" ca="1" si="1"/>
        <v>28</v>
      </c>
      <c r="R16" s="121">
        <f t="shared" si="2"/>
        <v>114</v>
      </c>
      <c r="S16" s="70"/>
      <c r="T16" s="102"/>
      <c r="U16" s="64" t="s">
        <v>129</v>
      </c>
      <c r="V16" s="122" t="s">
        <v>130</v>
      </c>
      <c r="W16" s="122" t="s">
        <v>131</v>
      </c>
      <c r="X16" s="123" t="s">
        <v>132</v>
      </c>
      <c r="Y16" s="117"/>
    </row>
    <row r="17" spans="2:40" s="42" customFormat="1" ht="18" customHeight="1" x14ac:dyDescent="0.3">
      <c r="B17" s="65" t="str">
        <f>B7&amp;"KMS WKD"</f>
        <v>T02KMS WKD</v>
      </c>
      <c r="C17" s="66" t="e">
        <f>C8*C9</f>
        <v>#REF!</v>
      </c>
      <c r="D17" s="66" t="e">
        <f t="shared" ref="D17:K17" si="6">D8*D9</f>
        <v>#REF!</v>
      </c>
      <c r="E17" s="66" t="e">
        <f t="shared" si="6"/>
        <v>#REF!</v>
      </c>
      <c r="F17" s="66" t="e">
        <f t="shared" si="6"/>
        <v>#REF!</v>
      </c>
      <c r="G17" s="66" t="e">
        <f t="shared" si="6"/>
        <v>#REF!</v>
      </c>
      <c r="H17" s="66" t="e">
        <f t="shared" si="6"/>
        <v>#REF!</v>
      </c>
      <c r="I17" s="66" t="e">
        <f t="shared" si="6"/>
        <v>#REF!</v>
      </c>
      <c r="J17" s="66" t="e">
        <f t="shared" si="6"/>
        <v>#REF!</v>
      </c>
      <c r="K17" s="66" t="e">
        <f t="shared" si="6"/>
        <v>#REF!</v>
      </c>
      <c r="L17" s="66"/>
      <c r="M17" s="66"/>
      <c r="N17" s="66"/>
      <c r="O17" s="66"/>
      <c r="P17" s="67" t="e">
        <f t="shared" ca="1" si="0"/>
        <v>#REF!</v>
      </c>
      <c r="Q17" s="68" t="e">
        <f t="shared" ca="1" si="1"/>
        <v>#REF!</v>
      </c>
      <c r="R17" s="69" t="e">
        <f t="shared" si="2"/>
        <v>#REF!</v>
      </c>
      <c r="S17" s="70"/>
      <c r="T17" s="62"/>
      <c r="U17" s="62" t="s">
        <v>100</v>
      </c>
      <c r="V17" s="71" t="e">
        <f>'T02 (Mo-Fri)'!#REF!</f>
        <v>#REF!</v>
      </c>
      <c r="W17" s="71" t="e">
        <f>'T02 (Mo-Fri)'!#REF!</f>
        <v>#REF!</v>
      </c>
      <c r="X17" s="72" t="e">
        <f>V17+W17</f>
        <v>#REF!</v>
      </c>
      <c r="Y17" s="73"/>
    </row>
    <row r="18" spans="2:40" s="42" customFormat="1" ht="18" customHeight="1" x14ac:dyDescent="0.3">
      <c r="B18" s="65" t="str">
        <f>B7&amp;"KMS SAT"</f>
        <v>T02KMS SAT</v>
      </c>
      <c r="C18" s="66">
        <f>C8*C14</f>
        <v>33.6</v>
      </c>
      <c r="D18" s="66">
        <f t="shared" ref="D18:K18" si="7">D8*D14</f>
        <v>0</v>
      </c>
      <c r="E18" s="66">
        <f t="shared" si="7"/>
        <v>0</v>
      </c>
      <c r="F18" s="66">
        <f t="shared" si="7"/>
        <v>673.66</v>
      </c>
      <c r="G18" s="66">
        <f t="shared" si="7"/>
        <v>685.75</v>
      </c>
      <c r="H18" s="66">
        <f t="shared" si="7"/>
        <v>1048.1999999999998</v>
      </c>
      <c r="I18" s="66">
        <f t="shared" si="7"/>
        <v>1058.7</v>
      </c>
      <c r="J18" s="66">
        <f t="shared" si="7"/>
        <v>0</v>
      </c>
      <c r="K18" s="66">
        <f t="shared" si="7"/>
        <v>32.199999999999996</v>
      </c>
      <c r="L18" s="66"/>
      <c r="M18" s="66"/>
      <c r="N18" s="66"/>
      <c r="O18" s="66"/>
      <c r="P18" s="67">
        <f t="shared" ca="1" si="0"/>
        <v>3466.3099999999995</v>
      </c>
      <c r="Q18" s="68">
        <f t="shared" ca="1" si="1"/>
        <v>65.8</v>
      </c>
      <c r="R18" s="69">
        <f t="shared" si="2"/>
        <v>3532.1099999999997</v>
      </c>
      <c r="S18" s="70"/>
      <c r="T18" s="62"/>
      <c r="U18" s="62" t="s">
        <v>102</v>
      </c>
      <c r="V18" s="71" t="e">
        <f>'T02 (Sat,PH)'!#REF!</f>
        <v>#REF!</v>
      </c>
      <c r="W18" s="71" t="e">
        <f>'T02 (Sat,PH)'!#REF!</f>
        <v>#REF!</v>
      </c>
      <c r="X18" s="72" t="e">
        <f t="shared" ref="X18:X20" si="8">V18+W18</f>
        <v>#REF!</v>
      </c>
      <c r="Y18" s="74"/>
    </row>
    <row r="19" spans="2:40" s="42" customFormat="1" ht="18" customHeight="1" x14ac:dyDescent="0.3">
      <c r="B19" s="65" t="str">
        <f>B7&amp;"KMS SUN"</f>
        <v>T02KMS SUN</v>
      </c>
      <c r="C19" s="66">
        <f>C$8*C15</f>
        <v>0</v>
      </c>
      <c r="D19" s="66">
        <f t="shared" ref="D19:K19" si="9">D$8*D15</f>
        <v>0</v>
      </c>
      <c r="E19" s="66">
        <f t="shared" si="9"/>
        <v>0</v>
      </c>
      <c r="F19" s="66">
        <f t="shared" si="9"/>
        <v>0</v>
      </c>
      <c r="G19" s="66">
        <f t="shared" si="9"/>
        <v>0</v>
      </c>
      <c r="H19" s="66">
        <f t="shared" si="9"/>
        <v>0</v>
      </c>
      <c r="I19" s="66">
        <f t="shared" si="9"/>
        <v>0</v>
      </c>
      <c r="J19" s="66">
        <f t="shared" si="9"/>
        <v>0</v>
      </c>
      <c r="K19" s="66">
        <f t="shared" si="9"/>
        <v>0</v>
      </c>
      <c r="L19" s="66"/>
      <c r="M19" s="66"/>
      <c r="N19" s="66"/>
      <c r="O19" s="66"/>
      <c r="P19" s="67">
        <f t="shared" ref="P19" ca="1" si="10">R19-Q19</f>
        <v>0</v>
      </c>
      <c r="Q19" s="68">
        <f t="shared" ca="1" si="1"/>
        <v>0</v>
      </c>
      <c r="R19" s="69">
        <f t="shared" ref="R19" si="11">SUM(C19:K19)</f>
        <v>0</v>
      </c>
      <c r="S19" s="70"/>
      <c r="T19" s="62"/>
      <c r="U19" s="62" t="s">
        <v>20</v>
      </c>
      <c r="V19" s="71">
        <v>0</v>
      </c>
      <c r="W19" s="71">
        <v>0</v>
      </c>
      <c r="X19" s="72">
        <f t="shared" ref="X19" si="12">V19+W19</f>
        <v>0</v>
      </c>
      <c r="Y19" s="74"/>
    </row>
    <row r="20" spans="2:40" s="42" customFormat="1" ht="18" customHeight="1" x14ac:dyDescent="0.3">
      <c r="B20" s="63" t="str">
        <f>B7&amp;"KMS P/H"</f>
        <v>T02KMS P/H</v>
      </c>
      <c r="C20" s="75">
        <f>C$8*C16</f>
        <v>33.6</v>
      </c>
      <c r="D20" s="75">
        <f t="shared" ref="D20:K20" si="13">D$8*D16</f>
        <v>0</v>
      </c>
      <c r="E20" s="75">
        <f t="shared" si="13"/>
        <v>0</v>
      </c>
      <c r="F20" s="75">
        <f t="shared" si="13"/>
        <v>673.66</v>
      </c>
      <c r="G20" s="75">
        <f t="shared" si="13"/>
        <v>685.75</v>
      </c>
      <c r="H20" s="75">
        <f t="shared" si="13"/>
        <v>1048.1999999999998</v>
      </c>
      <c r="I20" s="75">
        <f t="shared" si="13"/>
        <v>1058.7</v>
      </c>
      <c r="J20" s="75">
        <f t="shared" si="13"/>
        <v>0</v>
      </c>
      <c r="K20" s="75">
        <f t="shared" si="13"/>
        <v>32.199999999999996</v>
      </c>
      <c r="L20" s="75"/>
      <c r="M20" s="75"/>
      <c r="N20" s="75"/>
      <c r="O20" s="75"/>
      <c r="P20" s="124">
        <f t="shared" ca="1" si="0"/>
        <v>3466.3099999999995</v>
      </c>
      <c r="Q20" s="125">
        <f t="shared" ca="1" si="1"/>
        <v>65.8</v>
      </c>
      <c r="R20" s="126">
        <f t="shared" si="2"/>
        <v>3532.1099999999997</v>
      </c>
      <c r="S20" s="127"/>
      <c r="T20" s="128"/>
      <c r="U20" s="76" t="s">
        <v>104</v>
      </c>
      <c r="V20" s="160" t="e">
        <f>V18</f>
        <v>#REF!</v>
      </c>
      <c r="W20" s="160" t="e">
        <f>W18</f>
        <v>#REF!</v>
      </c>
      <c r="X20" s="77" t="e">
        <f t="shared" si="8"/>
        <v>#REF!</v>
      </c>
      <c r="Y20" s="78"/>
    </row>
    <row r="21" spans="2:40" s="42" customFormat="1" ht="18" customHeight="1" x14ac:dyDescent="0.3">
      <c r="I21" s="41"/>
      <c r="J21" s="41"/>
      <c r="K21" s="41"/>
      <c r="L21" s="41"/>
      <c r="M21" s="41"/>
      <c r="N21" s="41"/>
      <c r="O21" s="41"/>
      <c r="P21" s="41"/>
    </row>
    <row r="22" spans="2:40" s="42" customFormat="1" ht="18" customHeight="1" x14ac:dyDescent="0.3">
      <c r="B22" s="79" t="s">
        <v>55</v>
      </c>
      <c r="C22" s="79" t="s">
        <v>122</v>
      </c>
      <c r="D22" s="79" t="s">
        <v>45</v>
      </c>
      <c r="E22" s="79" t="s">
        <v>121</v>
      </c>
      <c r="F22" s="79" t="s">
        <v>118</v>
      </c>
      <c r="G22" s="79" t="s">
        <v>126</v>
      </c>
      <c r="H22" s="79" t="s">
        <v>133</v>
      </c>
      <c r="I22" s="41"/>
      <c r="J22" s="41"/>
      <c r="K22" s="41"/>
      <c r="L22" s="41"/>
      <c r="M22" s="41"/>
      <c r="N22" s="41"/>
      <c r="O22" s="41"/>
      <c r="P22" s="41"/>
      <c r="Q22" s="80"/>
      <c r="R22" s="80"/>
      <c r="S22"/>
      <c r="T22"/>
      <c r="U22"/>
      <c r="V22" s="37"/>
      <c r="W22" s="37"/>
      <c r="X22" s="37"/>
      <c r="Y22" s="37"/>
      <c r="Z22" s="37"/>
      <c r="AA22" s="37"/>
      <c r="AB22" s="37"/>
      <c r="AC22" s="37"/>
    </row>
    <row r="23" spans="2:40" s="37" customFormat="1" ht="18" customHeight="1" x14ac:dyDescent="0.3">
      <c r="B23" s="81" t="str">
        <f>$C$4</f>
        <v>TBRT</v>
      </c>
      <c r="C23" s="81" t="str">
        <f>$C$1</f>
        <v>T02</v>
      </c>
      <c r="D23" s="82" t="s">
        <v>84</v>
      </c>
      <c r="E23" s="82" t="s">
        <v>119</v>
      </c>
      <c r="F23" s="83">
        <v>751</v>
      </c>
      <c r="G23" s="82" t="s">
        <v>3</v>
      </c>
      <c r="H23" s="84">
        <f>$C$3</f>
        <v>46143</v>
      </c>
      <c r="I23" s="38"/>
      <c r="J23" s="85" t="s">
        <v>55</v>
      </c>
      <c r="K23" s="85" t="s">
        <v>122</v>
      </c>
      <c r="L23" s="85" t="s">
        <v>133</v>
      </c>
      <c r="M23" s="85" t="s">
        <v>121</v>
      </c>
      <c r="N23" s="85" t="s">
        <v>126</v>
      </c>
      <c r="O23" s="85" t="s">
        <v>118</v>
      </c>
      <c r="P23" s="2" t="s">
        <v>124</v>
      </c>
      <c r="Q23" s="80"/>
      <c r="R23" s="80"/>
      <c r="S23"/>
      <c r="T23"/>
      <c r="U23"/>
    </row>
    <row r="24" spans="2:40" s="37" customFormat="1" ht="18" customHeight="1" x14ac:dyDescent="0.3">
      <c r="B24" s="81" t="str">
        <f t="shared" ref="B24:B79" si="14">$C$4</f>
        <v>TBRT</v>
      </c>
      <c r="C24" s="81" t="str">
        <f t="shared" ref="C24:C79" si="15">$C$1</f>
        <v>T02</v>
      </c>
      <c r="D24" s="82" t="s">
        <v>84</v>
      </c>
      <c r="E24" s="82" t="s">
        <v>119</v>
      </c>
      <c r="F24" s="83">
        <v>752</v>
      </c>
      <c r="G24" s="82" t="s">
        <v>3</v>
      </c>
      <c r="H24" s="84">
        <f t="shared" ref="H24:H79" si="16">$C$3</f>
        <v>46143</v>
      </c>
      <c r="I24" s="38"/>
      <c r="J24" s="2" t="s">
        <v>54</v>
      </c>
      <c r="K24" s="2" t="s">
        <v>47</v>
      </c>
      <c r="L24" s="86">
        <v>45996</v>
      </c>
      <c r="M24" s="2" t="s">
        <v>119</v>
      </c>
      <c r="N24" s="2" t="s">
        <v>3</v>
      </c>
      <c r="O24" s="2">
        <v>850</v>
      </c>
      <c r="P24" s="2">
        <v>1</v>
      </c>
      <c r="Q24" s="80"/>
      <c r="R24" s="80"/>
      <c r="S24"/>
      <c r="T24"/>
      <c r="U24"/>
    </row>
    <row r="25" spans="2:40" s="37" customFormat="1" ht="18" customHeight="1" x14ac:dyDescent="0.3">
      <c r="B25" s="81" t="str">
        <f t="shared" si="14"/>
        <v>TBRT</v>
      </c>
      <c r="C25" s="81" t="str">
        <f t="shared" si="15"/>
        <v>T02</v>
      </c>
      <c r="D25" s="82" t="s">
        <v>84</v>
      </c>
      <c r="E25" s="82" t="s">
        <v>119</v>
      </c>
      <c r="F25" s="83">
        <v>753</v>
      </c>
      <c r="G25" s="82" t="s">
        <v>3</v>
      </c>
      <c r="H25" s="84">
        <f t="shared" si="16"/>
        <v>46143</v>
      </c>
      <c r="I25" s="38"/>
      <c r="J25" s="2" t="s">
        <v>54</v>
      </c>
      <c r="K25" s="2" t="s">
        <v>47</v>
      </c>
      <c r="L25" s="86">
        <v>45996</v>
      </c>
      <c r="M25" s="2" t="s">
        <v>119</v>
      </c>
      <c r="N25" s="2" t="s">
        <v>3</v>
      </c>
      <c r="O25" s="2">
        <v>851</v>
      </c>
      <c r="P25" s="2">
        <v>2</v>
      </c>
      <c r="Q25" s="80"/>
      <c r="R25" s="80"/>
      <c r="S25"/>
      <c r="T25"/>
      <c r="U25"/>
    </row>
    <row r="26" spans="2:40" s="37" customFormat="1" ht="18" customHeight="1" x14ac:dyDescent="0.3">
      <c r="B26" s="81" t="str">
        <f t="shared" si="14"/>
        <v>TBRT</v>
      </c>
      <c r="C26" s="81" t="str">
        <f t="shared" si="15"/>
        <v>T02</v>
      </c>
      <c r="D26" s="82" t="s">
        <v>84</v>
      </c>
      <c r="E26" s="82" t="s">
        <v>119</v>
      </c>
      <c r="F26" s="83">
        <v>754</v>
      </c>
      <c r="G26" s="82" t="s">
        <v>3</v>
      </c>
      <c r="H26" s="84">
        <f t="shared" si="16"/>
        <v>46143</v>
      </c>
      <c r="I26" s="38"/>
      <c r="J26" s="2" t="s">
        <v>54</v>
      </c>
      <c r="K26" s="2" t="s">
        <v>47</v>
      </c>
      <c r="L26" s="86">
        <v>45996</v>
      </c>
      <c r="M26" s="2" t="s">
        <v>119</v>
      </c>
      <c r="N26" s="2" t="s">
        <v>3</v>
      </c>
      <c r="O26" s="2">
        <v>852</v>
      </c>
      <c r="P26" s="2">
        <v>1</v>
      </c>
      <c r="Q26" s="80"/>
      <c r="R26" s="80"/>
      <c r="S26"/>
      <c r="T26"/>
      <c r="U26"/>
    </row>
    <row r="27" spans="2:40" s="37" customFormat="1" ht="18" customHeight="1" x14ac:dyDescent="0.3">
      <c r="B27" s="81" t="str">
        <f t="shared" si="14"/>
        <v>TBRT</v>
      </c>
      <c r="C27" s="81" t="str">
        <f t="shared" si="15"/>
        <v>T02</v>
      </c>
      <c r="D27" s="82" t="s">
        <v>84</v>
      </c>
      <c r="E27" s="82" t="s">
        <v>119</v>
      </c>
      <c r="F27" s="83">
        <v>850</v>
      </c>
      <c r="G27" s="82" t="s">
        <v>3</v>
      </c>
      <c r="H27" s="84">
        <f t="shared" si="16"/>
        <v>46143</v>
      </c>
      <c r="I27" s="38"/>
      <c r="J27" s="2" t="s">
        <v>54</v>
      </c>
      <c r="K27" s="2" t="s">
        <v>47</v>
      </c>
      <c r="L27" s="86">
        <v>45996</v>
      </c>
      <c r="M27" s="2" t="s">
        <v>119</v>
      </c>
      <c r="N27" s="2" t="s">
        <v>3</v>
      </c>
      <c r="O27" s="2">
        <v>853</v>
      </c>
      <c r="P27" s="2">
        <v>1</v>
      </c>
      <c r="Q27" s="80"/>
      <c r="R27" s="80"/>
      <c r="S27"/>
      <c r="T27"/>
      <c r="U27"/>
    </row>
    <row r="28" spans="2:40" s="37" customFormat="1" ht="18" customHeight="1" x14ac:dyDescent="0.3">
      <c r="B28" s="81" t="str">
        <f t="shared" si="14"/>
        <v>TBRT</v>
      </c>
      <c r="C28" s="81" t="str">
        <f t="shared" si="15"/>
        <v>T02</v>
      </c>
      <c r="D28" s="82" t="s">
        <v>84</v>
      </c>
      <c r="E28" s="82" t="s">
        <v>119</v>
      </c>
      <c r="F28" s="83">
        <v>755</v>
      </c>
      <c r="G28" s="82" t="s">
        <v>3</v>
      </c>
      <c r="H28" s="84">
        <f t="shared" si="16"/>
        <v>46143</v>
      </c>
      <c r="I28" s="38"/>
      <c r="J28" s="2" t="s">
        <v>54</v>
      </c>
      <c r="K28" s="2" t="s">
        <v>47</v>
      </c>
      <c r="L28" s="86">
        <v>45996</v>
      </c>
      <c r="M28" s="2" t="s">
        <v>119</v>
      </c>
      <c r="N28" s="2" t="s">
        <v>3</v>
      </c>
      <c r="O28" s="2">
        <v>854</v>
      </c>
      <c r="P28" s="2">
        <v>1</v>
      </c>
      <c r="Q28" s="80"/>
      <c r="R28" s="80"/>
      <c r="S28"/>
      <c r="T28"/>
      <c r="U28"/>
    </row>
    <row r="29" spans="2:40" s="37" customFormat="1" ht="18" customHeight="1" x14ac:dyDescent="0.3">
      <c r="B29" s="81" t="str">
        <f t="shared" si="14"/>
        <v>TBRT</v>
      </c>
      <c r="C29" s="81" t="str">
        <f t="shared" si="15"/>
        <v>T02</v>
      </c>
      <c r="D29" s="82" t="s">
        <v>84</v>
      </c>
      <c r="E29" s="82" t="s">
        <v>119</v>
      </c>
      <c r="F29" s="83">
        <v>860</v>
      </c>
      <c r="G29" s="82" t="s">
        <v>3</v>
      </c>
      <c r="H29" s="84">
        <f t="shared" si="16"/>
        <v>46143</v>
      </c>
      <c r="I29" s="38"/>
      <c r="J29" s="2" t="s">
        <v>54</v>
      </c>
      <c r="K29" s="2" t="s">
        <v>47</v>
      </c>
      <c r="L29" s="86">
        <v>45996</v>
      </c>
      <c r="M29" s="2" t="s">
        <v>119</v>
      </c>
      <c r="N29" s="2" t="s">
        <v>3</v>
      </c>
      <c r="O29" s="2">
        <v>855</v>
      </c>
      <c r="P29" s="2">
        <v>1</v>
      </c>
      <c r="Q29" s="80"/>
      <c r="R29" s="80"/>
      <c r="S29"/>
      <c r="T29"/>
      <c r="U29"/>
    </row>
    <row r="30" spans="2:40" s="37" customFormat="1" ht="18" customHeight="1" x14ac:dyDescent="0.3">
      <c r="B30" s="81" t="str">
        <f t="shared" si="14"/>
        <v>TBRT</v>
      </c>
      <c r="C30" s="81" t="str">
        <f t="shared" si="15"/>
        <v>T02</v>
      </c>
      <c r="D30" s="82" t="s">
        <v>84</v>
      </c>
      <c r="E30" s="82" t="s">
        <v>119</v>
      </c>
      <c r="F30" s="83">
        <v>851</v>
      </c>
      <c r="G30" s="82" t="s">
        <v>3</v>
      </c>
      <c r="H30" s="84">
        <f t="shared" si="16"/>
        <v>46143</v>
      </c>
      <c r="I30" s="38"/>
      <c r="J30" s="2" t="s">
        <v>54</v>
      </c>
      <c r="K30" s="2" t="s">
        <v>47</v>
      </c>
      <c r="L30" s="86">
        <v>45996</v>
      </c>
      <c r="M30" s="2" t="s">
        <v>119</v>
      </c>
      <c r="N30" s="2" t="s">
        <v>3</v>
      </c>
      <c r="O30" s="2">
        <v>856</v>
      </c>
      <c r="P30" s="2">
        <v>1</v>
      </c>
      <c r="Q30" s="80"/>
      <c r="R30" s="80"/>
      <c r="S30"/>
      <c r="T30"/>
      <c r="U30"/>
    </row>
    <row r="31" spans="2:40" s="37" customFormat="1" ht="18" customHeight="1" x14ac:dyDescent="0.3">
      <c r="B31" s="81" t="str">
        <f t="shared" si="14"/>
        <v>TBRT</v>
      </c>
      <c r="C31" s="81" t="str">
        <f t="shared" si="15"/>
        <v>T02</v>
      </c>
      <c r="D31" s="82" t="s">
        <v>84</v>
      </c>
      <c r="E31" s="82" t="s">
        <v>119</v>
      </c>
      <c r="F31" s="83">
        <v>756</v>
      </c>
      <c r="G31" s="82" t="s">
        <v>3</v>
      </c>
      <c r="H31" s="84">
        <f t="shared" si="16"/>
        <v>46143</v>
      </c>
      <c r="I31" s="38"/>
      <c r="J31" s="2" t="s">
        <v>54</v>
      </c>
      <c r="K31" s="2" t="s">
        <v>47</v>
      </c>
      <c r="L31" s="86">
        <v>45996</v>
      </c>
      <c r="M31" s="2" t="s">
        <v>119</v>
      </c>
      <c r="N31" s="2" t="s">
        <v>3</v>
      </c>
      <c r="O31" s="2">
        <v>857</v>
      </c>
      <c r="P31" s="2">
        <v>1</v>
      </c>
      <c r="Q31" s="80"/>
      <c r="R31" s="80"/>
      <c r="S31"/>
      <c r="T31"/>
      <c r="U31"/>
      <c r="AE31" s="37" t="s">
        <v>73</v>
      </c>
    </row>
    <row r="32" spans="2:40" s="37" customFormat="1" ht="18" customHeight="1" x14ac:dyDescent="0.3">
      <c r="B32" s="81" t="str">
        <f t="shared" si="14"/>
        <v>TBRT</v>
      </c>
      <c r="C32" s="81" t="str">
        <f t="shared" si="15"/>
        <v>T02</v>
      </c>
      <c r="D32" s="82" t="s">
        <v>84</v>
      </c>
      <c r="E32" s="82" t="s">
        <v>119</v>
      </c>
      <c r="F32" s="83">
        <v>852</v>
      </c>
      <c r="G32" s="82" t="s">
        <v>3</v>
      </c>
      <c r="H32" s="84">
        <f t="shared" si="16"/>
        <v>46143</v>
      </c>
      <c r="I32" s="38"/>
      <c r="J32" s="2" t="s">
        <v>54</v>
      </c>
      <c r="K32" s="2" t="s">
        <v>47</v>
      </c>
      <c r="L32" s="86">
        <v>45996</v>
      </c>
      <c r="M32" s="2" t="s">
        <v>119</v>
      </c>
      <c r="N32" s="2" t="s">
        <v>3</v>
      </c>
      <c r="O32" s="2">
        <v>858</v>
      </c>
      <c r="P32" s="2">
        <v>1</v>
      </c>
      <c r="Q32" s="80"/>
      <c r="R32" s="80"/>
      <c r="S32"/>
      <c r="T32"/>
      <c r="U32"/>
      <c r="AE32" s="37" t="s">
        <v>74</v>
      </c>
      <c r="AF32" s="37" t="s">
        <v>75</v>
      </c>
      <c r="AG32" s="37" t="s">
        <v>76</v>
      </c>
      <c r="AH32" s="37" t="s">
        <v>77</v>
      </c>
      <c r="AI32" s="37" t="s">
        <v>78</v>
      </c>
      <c r="AJ32" s="37" t="s">
        <v>79</v>
      </c>
      <c r="AK32" s="37" t="s">
        <v>80</v>
      </c>
      <c r="AL32" s="37" t="s">
        <v>81</v>
      </c>
      <c r="AM32" s="37" t="s">
        <v>82</v>
      </c>
      <c r="AN32" s="37" t="s">
        <v>83</v>
      </c>
    </row>
    <row r="33" spans="2:40" s="37" customFormat="1" ht="18" customHeight="1" x14ac:dyDescent="0.3">
      <c r="B33" s="81" t="str">
        <f t="shared" si="14"/>
        <v>TBRT</v>
      </c>
      <c r="C33" s="81" t="str">
        <f t="shared" si="15"/>
        <v>T02</v>
      </c>
      <c r="D33" s="82" t="s">
        <v>84</v>
      </c>
      <c r="E33" s="82" t="s">
        <v>119</v>
      </c>
      <c r="F33" s="83">
        <v>757</v>
      </c>
      <c r="G33" s="82" t="s">
        <v>3</v>
      </c>
      <c r="H33" s="84">
        <f t="shared" si="16"/>
        <v>46143</v>
      </c>
      <c r="I33" s="38"/>
      <c r="J33" s="2" t="s">
        <v>54</v>
      </c>
      <c r="K33" s="2" t="s">
        <v>47</v>
      </c>
      <c r="L33" s="86">
        <v>45996</v>
      </c>
      <c r="M33" s="2" t="s">
        <v>119</v>
      </c>
      <c r="N33" s="2" t="s">
        <v>3</v>
      </c>
      <c r="O33" s="2">
        <v>859</v>
      </c>
      <c r="P33" s="2">
        <v>1</v>
      </c>
      <c r="Q33" s="80"/>
      <c r="R33" s="80"/>
      <c r="S33"/>
      <c r="T33"/>
      <c r="U33"/>
      <c r="AE33" s="37" t="s">
        <v>47</v>
      </c>
      <c r="AF33" s="37" t="s">
        <v>84</v>
      </c>
      <c r="AG33" s="37" t="str">
        <f t="shared" ref="AG33:AG60" si="17">AE33&amp;AF33</f>
        <v>T02F</v>
      </c>
      <c r="AH33" s="37" t="s">
        <v>85</v>
      </c>
      <c r="AI33" s="37" t="s">
        <v>43</v>
      </c>
      <c r="AJ33" s="37">
        <v>51819</v>
      </c>
      <c r="AK33" s="37">
        <f t="shared" ref="AK33:AK60" si="18">ROUND((AJ33/1000),2)</f>
        <v>51.82</v>
      </c>
    </row>
    <row r="34" spans="2:40" s="37" customFormat="1" ht="18" customHeight="1" x14ac:dyDescent="0.3">
      <c r="B34" s="81" t="str">
        <f t="shared" si="14"/>
        <v>TBRT</v>
      </c>
      <c r="C34" s="81" t="str">
        <f t="shared" si="15"/>
        <v>T02</v>
      </c>
      <c r="D34" s="82" t="s">
        <v>84</v>
      </c>
      <c r="E34" s="82" t="s">
        <v>119</v>
      </c>
      <c r="F34" s="83">
        <v>761</v>
      </c>
      <c r="G34" s="82" t="s">
        <v>3</v>
      </c>
      <c r="H34" s="84">
        <f t="shared" si="16"/>
        <v>46143</v>
      </c>
      <c r="I34" s="38"/>
      <c r="J34" s="2" t="s">
        <v>54</v>
      </c>
      <c r="K34" s="2" t="s">
        <v>47</v>
      </c>
      <c r="L34" s="86">
        <v>45996</v>
      </c>
      <c r="M34" s="2" t="s">
        <v>119</v>
      </c>
      <c r="N34" s="2" t="s">
        <v>3</v>
      </c>
      <c r="O34" s="2">
        <v>860</v>
      </c>
      <c r="P34" s="2">
        <v>1</v>
      </c>
      <c r="Q34" s="80"/>
      <c r="R34" s="80"/>
      <c r="S34"/>
      <c r="T34"/>
      <c r="U34"/>
      <c r="AE34" s="37" t="s">
        <v>47</v>
      </c>
      <c r="AF34" s="37" t="s">
        <v>86</v>
      </c>
      <c r="AG34" s="37" t="str">
        <f t="shared" si="17"/>
        <v>T02R</v>
      </c>
      <c r="AH34" s="37" t="s">
        <v>43</v>
      </c>
      <c r="AI34" s="37" t="s">
        <v>85</v>
      </c>
      <c r="AJ34" s="37">
        <v>52751</v>
      </c>
      <c r="AK34" s="37">
        <f t="shared" si="18"/>
        <v>52.75</v>
      </c>
    </row>
    <row r="35" spans="2:40" s="37" customFormat="1" ht="18" customHeight="1" x14ac:dyDescent="0.3">
      <c r="B35" s="81" t="str">
        <f t="shared" si="14"/>
        <v>TBRT</v>
      </c>
      <c r="C35" s="81" t="str">
        <f t="shared" si="15"/>
        <v>T02</v>
      </c>
      <c r="D35" s="82" t="s">
        <v>84</v>
      </c>
      <c r="E35" s="82" t="s">
        <v>119</v>
      </c>
      <c r="F35" s="83">
        <v>853</v>
      </c>
      <c r="G35" s="82" t="s">
        <v>3</v>
      </c>
      <c r="H35" s="84">
        <f t="shared" si="16"/>
        <v>46143</v>
      </c>
      <c r="I35" s="38"/>
      <c r="J35" s="2" t="s">
        <v>54</v>
      </c>
      <c r="K35" s="2" t="s">
        <v>47</v>
      </c>
      <c r="L35" s="86">
        <v>45996</v>
      </c>
      <c r="M35" s="2" t="s">
        <v>119</v>
      </c>
      <c r="N35" s="2" t="s">
        <v>3</v>
      </c>
      <c r="O35" s="2">
        <v>861</v>
      </c>
      <c r="P35" s="2">
        <v>1</v>
      </c>
      <c r="Q35" s="80"/>
      <c r="R35" s="80"/>
      <c r="S35"/>
      <c r="T35"/>
      <c r="U35"/>
      <c r="AE35" s="37" t="s">
        <v>46</v>
      </c>
      <c r="AF35" s="37" t="s">
        <v>84</v>
      </c>
      <c r="AG35" s="37" t="str">
        <f t="shared" si="17"/>
        <v>T02XF</v>
      </c>
      <c r="AH35" s="37" t="s">
        <v>85</v>
      </c>
      <c r="AI35" s="37" t="s">
        <v>43</v>
      </c>
      <c r="AJ35" s="37">
        <v>51819</v>
      </c>
      <c r="AK35" s="37">
        <f t="shared" si="18"/>
        <v>51.82</v>
      </c>
      <c r="AN35" s="37" t="s">
        <v>87</v>
      </c>
    </row>
    <row r="36" spans="2:40" s="37" customFormat="1" ht="18" customHeight="1" x14ac:dyDescent="0.3">
      <c r="B36" s="81" t="str">
        <f t="shared" si="14"/>
        <v>TBRT</v>
      </c>
      <c r="C36" s="81" t="str">
        <f t="shared" si="15"/>
        <v>T02</v>
      </c>
      <c r="D36" s="82" t="s">
        <v>84</v>
      </c>
      <c r="E36" s="82" t="s">
        <v>119</v>
      </c>
      <c r="F36" s="83">
        <v>758</v>
      </c>
      <c r="G36" s="82" t="s">
        <v>3</v>
      </c>
      <c r="H36" s="84">
        <f t="shared" si="16"/>
        <v>46143</v>
      </c>
      <c r="I36" s="38"/>
      <c r="J36" s="2" t="s">
        <v>54</v>
      </c>
      <c r="K36" s="2" t="s">
        <v>47</v>
      </c>
      <c r="L36" s="86">
        <v>45996</v>
      </c>
      <c r="M36" s="2" t="s">
        <v>119</v>
      </c>
      <c r="N36" s="2" t="s">
        <v>3</v>
      </c>
      <c r="O36" s="2">
        <v>751</v>
      </c>
      <c r="P36" s="2">
        <v>2</v>
      </c>
      <c r="Q36" s="80"/>
      <c r="R36" s="80"/>
      <c r="S36"/>
      <c r="T36"/>
      <c r="U36"/>
      <c r="AE36" s="37" t="s">
        <v>46</v>
      </c>
      <c r="AF36" s="37" t="s">
        <v>86</v>
      </c>
      <c r="AG36" s="37" t="str">
        <f t="shared" si="17"/>
        <v>T02XR</v>
      </c>
      <c r="AH36" s="37" t="s">
        <v>43</v>
      </c>
      <c r="AI36" s="37" t="s">
        <v>85</v>
      </c>
      <c r="AJ36" s="37">
        <v>52751</v>
      </c>
      <c r="AK36" s="37">
        <f t="shared" si="18"/>
        <v>52.75</v>
      </c>
      <c r="AN36" s="37" t="s">
        <v>87</v>
      </c>
    </row>
    <row r="37" spans="2:40" s="37" customFormat="1" ht="18" customHeight="1" x14ac:dyDescent="0.3">
      <c r="B37" s="81" t="str">
        <f t="shared" si="14"/>
        <v>TBRT</v>
      </c>
      <c r="C37" s="81" t="str">
        <f t="shared" si="15"/>
        <v>T02</v>
      </c>
      <c r="D37" s="82" t="s">
        <v>84</v>
      </c>
      <c r="E37" s="82" t="s">
        <v>119</v>
      </c>
      <c r="F37" s="83">
        <v>854</v>
      </c>
      <c r="G37" s="82" t="s">
        <v>3</v>
      </c>
      <c r="H37" s="84">
        <f t="shared" si="16"/>
        <v>46143</v>
      </c>
      <c r="I37" s="38"/>
      <c r="J37" s="2" t="s">
        <v>54</v>
      </c>
      <c r="K37" s="2" t="s">
        <v>47</v>
      </c>
      <c r="L37" s="86">
        <v>45996</v>
      </c>
      <c r="M37" s="2" t="s">
        <v>119</v>
      </c>
      <c r="N37" s="2" t="s">
        <v>3</v>
      </c>
      <c r="O37" s="2">
        <v>752</v>
      </c>
      <c r="P37" s="2">
        <v>2</v>
      </c>
      <c r="Q37" s="80"/>
      <c r="R37" s="80"/>
      <c r="S37"/>
      <c r="T37"/>
      <c r="U37"/>
      <c r="AE37" s="37" t="s">
        <v>69</v>
      </c>
      <c r="AF37" s="37" t="s">
        <v>84</v>
      </c>
      <c r="AG37" s="37" t="str">
        <f t="shared" si="17"/>
        <v>T02aF</v>
      </c>
      <c r="AH37" s="37" t="s">
        <v>85</v>
      </c>
      <c r="AI37" s="37" t="s">
        <v>43</v>
      </c>
      <c r="AJ37" s="37">
        <v>51819</v>
      </c>
      <c r="AK37" s="37">
        <f t="shared" si="18"/>
        <v>51.82</v>
      </c>
      <c r="AL37" s="37">
        <v>234</v>
      </c>
      <c r="AM37" s="37">
        <v>114</v>
      </c>
    </row>
    <row r="38" spans="2:40" s="37" customFormat="1" ht="18" customHeight="1" x14ac:dyDescent="0.3">
      <c r="B38" s="81" t="str">
        <f t="shared" si="14"/>
        <v>TBRT</v>
      </c>
      <c r="C38" s="81" t="str">
        <f t="shared" si="15"/>
        <v>T02</v>
      </c>
      <c r="D38" s="82" t="s">
        <v>84</v>
      </c>
      <c r="E38" s="82" t="s">
        <v>119</v>
      </c>
      <c r="F38" s="83">
        <v>855</v>
      </c>
      <c r="G38" s="82" t="s">
        <v>3</v>
      </c>
      <c r="H38" s="84">
        <f t="shared" si="16"/>
        <v>46143</v>
      </c>
      <c r="I38" s="38"/>
      <c r="J38" s="2" t="s">
        <v>54</v>
      </c>
      <c r="K38" s="2" t="s">
        <v>47</v>
      </c>
      <c r="L38" s="86">
        <v>45996</v>
      </c>
      <c r="M38" s="2" t="s">
        <v>119</v>
      </c>
      <c r="N38" s="2" t="s">
        <v>3</v>
      </c>
      <c r="O38" s="2">
        <v>753</v>
      </c>
      <c r="P38" s="2">
        <v>2</v>
      </c>
      <c r="Q38" s="80"/>
      <c r="R38" s="80"/>
      <c r="S38"/>
      <c r="T38"/>
      <c r="U38"/>
      <c r="AE38" s="37" t="s">
        <v>69</v>
      </c>
      <c r="AF38" s="37" t="s">
        <v>86</v>
      </c>
      <c r="AG38" s="37" t="str">
        <f t="shared" si="17"/>
        <v>T02aR</v>
      </c>
      <c r="AH38" s="37" t="s">
        <v>43</v>
      </c>
      <c r="AI38" s="37" t="s">
        <v>85</v>
      </c>
      <c r="AJ38" s="37">
        <v>52751</v>
      </c>
      <c r="AK38" s="37">
        <f t="shared" si="18"/>
        <v>52.75</v>
      </c>
      <c r="AL38" s="37">
        <v>114</v>
      </c>
      <c r="AM38" s="37">
        <v>234</v>
      </c>
    </row>
    <row r="39" spans="2:40" s="37" customFormat="1" ht="18" customHeight="1" x14ac:dyDescent="0.3">
      <c r="B39" s="81" t="str">
        <f t="shared" si="14"/>
        <v>TBRT</v>
      </c>
      <c r="C39" s="81" t="str">
        <f t="shared" si="15"/>
        <v>T02</v>
      </c>
      <c r="D39" s="82" t="s">
        <v>84</v>
      </c>
      <c r="E39" s="82" t="s">
        <v>119</v>
      </c>
      <c r="F39" s="83">
        <v>759</v>
      </c>
      <c r="G39" s="82" t="s">
        <v>3</v>
      </c>
      <c r="H39" s="84">
        <f t="shared" si="16"/>
        <v>46143</v>
      </c>
      <c r="I39" s="38"/>
      <c r="J39" s="2" t="s">
        <v>54</v>
      </c>
      <c r="K39" s="2" t="s">
        <v>47</v>
      </c>
      <c r="L39" s="86">
        <v>45996</v>
      </c>
      <c r="M39" s="2" t="s">
        <v>119</v>
      </c>
      <c r="N39" s="2" t="s">
        <v>3</v>
      </c>
      <c r="O39" s="2">
        <v>754</v>
      </c>
      <c r="P39" s="2">
        <v>2</v>
      </c>
      <c r="Q39" s="80"/>
      <c r="R39" s="80"/>
      <c r="S39"/>
      <c r="T39"/>
      <c r="U39"/>
      <c r="AE39" s="37" t="s">
        <v>66</v>
      </c>
      <c r="AF39" s="37" t="s">
        <v>84</v>
      </c>
      <c r="AG39" s="37" t="str">
        <f t="shared" si="17"/>
        <v>T02aXF</v>
      </c>
      <c r="AH39" s="37" t="s">
        <v>85</v>
      </c>
      <c r="AI39" s="37" t="s">
        <v>43</v>
      </c>
      <c r="AJ39" s="37">
        <v>51819</v>
      </c>
      <c r="AK39" s="37">
        <f t="shared" si="18"/>
        <v>51.82</v>
      </c>
      <c r="AL39" s="37">
        <v>234</v>
      </c>
      <c r="AM39" s="37">
        <v>114</v>
      </c>
      <c r="AN39" s="37" t="s">
        <v>87</v>
      </c>
    </row>
    <row r="40" spans="2:40" s="37" customFormat="1" ht="18" customHeight="1" x14ac:dyDescent="0.3">
      <c r="B40" s="81" t="str">
        <f t="shared" si="14"/>
        <v>TBRT</v>
      </c>
      <c r="C40" s="81" t="str">
        <f t="shared" si="15"/>
        <v>T02</v>
      </c>
      <c r="D40" s="82" t="s">
        <v>84</v>
      </c>
      <c r="E40" s="82" t="s">
        <v>119</v>
      </c>
      <c r="F40" s="83">
        <v>861</v>
      </c>
      <c r="G40" s="82" t="s">
        <v>3</v>
      </c>
      <c r="H40" s="84">
        <f t="shared" si="16"/>
        <v>46143</v>
      </c>
      <c r="I40" s="38"/>
      <c r="J40" s="2" t="s">
        <v>54</v>
      </c>
      <c r="K40" s="2" t="s">
        <v>47</v>
      </c>
      <c r="L40" s="86">
        <v>45996</v>
      </c>
      <c r="M40" s="2" t="s">
        <v>119</v>
      </c>
      <c r="N40" s="2" t="s">
        <v>3</v>
      </c>
      <c r="O40" s="2">
        <v>755</v>
      </c>
      <c r="P40" s="2">
        <v>1</v>
      </c>
      <c r="Q40" s="80"/>
      <c r="R40" s="80"/>
      <c r="S40"/>
      <c r="T40"/>
      <c r="U40"/>
      <c r="AE40" s="37" t="s">
        <v>66</v>
      </c>
      <c r="AF40" s="37" t="s">
        <v>86</v>
      </c>
      <c r="AG40" s="37" t="str">
        <f t="shared" si="17"/>
        <v>T02aXR</v>
      </c>
      <c r="AH40" s="37" t="s">
        <v>43</v>
      </c>
      <c r="AI40" s="37" t="s">
        <v>85</v>
      </c>
      <c r="AJ40" s="37">
        <v>52751</v>
      </c>
      <c r="AK40" s="37">
        <f t="shared" si="18"/>
        <v>52.75</v>
      </c>
      <c r="AL40" s="37">
        <v>114</v>
      </c>
      <c r="AM40" s="37">
        <v>234</v>
      </c>
      <c r="AN40" s="37" t="s">
        <v>87</v>
      </c>
    </row>
    <row r="41" spans="2:40" s="37" customFormat="1" ht="18" customHeight="1" x14ac:dyDescent="0.3">
      <c r="B41" s="81" t="str">
        <f t="shared" si="14"/>
        <v>TBRT</v>
      </c>
      <c r="C41" s="81" t="str">
        <f t="shared" si="15"/>
        <v>T02</v>
      </c>
      <c r="D41" s="82" t="s">
        <v>84</v>
      </c>
      <c r="E41" s="82" t="s">
        <v>119</v>
      </c>
      <c r="F41" s="83">
        <v>856</v>
      </c>
      <c r="G41" s="82" t="s">
        <v>3</v>
      </c>
      <c r="H41" s="84">
        <f t="shared" si="16"/>
        <v>46143</v>
      </c>
      <c r="I41" s="38"/>
      <c r="J41" s="2" t="s">
        <v>54</v>
      </c>
      <c r="K41" s="2" t="s">
        <v>47</v>
      </c>
      <c r="L41" s="86">
        <v>45996</v>
      </c>
      <c r="M41" s="2" t="s">
        <v>119</v>
      </c>
      <c r="N41" s="2" t="s">
        <v>3</v>
      </c>
      <c r="O41" s="2">
        <v>756</v>
      </c>
      <c r="P41" s="2">
        <v>1</v>
      </c>
      <c r="Q41" s="80"/>
      <c r="R41" s="80"/>
      <c r="S41"/>
      <c r="T41"/>
      <c r="U41"/>
      <c r="AE41" s="37" t="s">
        <v>63</v>
      </c>
      <c r="AF41" s="37" t="s">
        <v>84</v>
      </c>
      <c r="AG41" s="37" t="str">
        <f t="shared" si="17"/>
        <v>T02bF</v>
      </c>
      <c r="AH41" s="37" t="s">
        <v>85</v>
      </c>
      <c r="AI41" s="37" t="s">
        <v>43</v>
      </c>
      <c r="AJ41" s="37">
        <v>51819</v>
      </c>
      <c r="AK41" s="37">
        <f t="shared" si="18"/>
        <v>51.82</v>
      </c>
      <c r="AL41" s="37">
        <v>246</v>
      </c>
      <c r="AM41" s="37">
        <v>114</v>
      </c>
    </row>
    <row r="42" spans="2:40" s="37" customFormat="1" ht="18" customHeight="1" x14ac:dyDescent="0.3">
      <c r="B42" s="81" t="str">
        <f t="shared" si="14"/>
        <v>TBRT</v>
      </c>
      <c r="C42" s="81" t="str">
        <f t="shared" si="15"/>
        <v>T02</v>
      </c>
      <c r="D42" s="82" t="s">
        <v>84</v>
      </c>
      <c r="E42" s="82" t="s">
        <v>119</v>
      </c>
      <c r="F42" s="83">
        <v>760</v>
      </c>
      <c r="G42" s="82" t="s">
        <v>3</v>
      </c>
      <c r="H42" s="84">
        <f t="shared" si="16"/>
        <v>46143</v>
      </c>
      <c r="I42" s="38"/>
      <c r="J42" s="2" t="s">
        <v>54</v>
      </c>
      <c r="K42" s="2" t="s">
        <v>47</v>
      </c>
      <c r="L42" s="86">
        <v>45996</v>
      </c>
      <c r="M42" s="2" t="s">
        <v>119</v>
      </c>
      <c r="N42" s="2" t="s">
        <v>3</v>
      </c>
      <c r="O42" s="2">
        <v>757</v>
      </c>
      <c r="P42" s="2">
        <v>1</v>
      </c>
      <c r="Q42" s="80"/>
      <c r="R42" s="80"/>
      <c r="S42"/>
      <c r="T42"/>
      <c r="U42"/>
      <c r="AE42" s="37" t="s">
        <v>63</v>
      </c>
      <c r="AF42" s="37" t="s">
        <v>86</v>
      </c>
      <c r="AG42" s="37" t="str">
        <f t="shared" si="17"/>
        <v>T02bR</v>
      </c>
      <c r="AH42" s="37" t="s">
        <v>43</v>
      </c>
      <c r="AI42" s="37" t="s">
        <v>85</v>
      </c>
      <c r="AJ42" s="37">
        <v>52751</v>
      </c>
      <c r="AK42" s="37">
        <f t="shared" si="18"/>
        <v>52.75</v>
      </c>
      <c r="AL42" s="37">
        <v>114</v>
      </c>
      <c r="AM42" s="37">
        <v>246</v>
      </c>
    </row>
    <row r="43" spans="2:40" s="37" customFormat="1" ht="18" customHeight="1" x14ac:dyDescent="0.3">
      <c r="B43" s="81" t="str">
        <f t="shared" si="14"/>
        <v>TBRT</v>
      </c>
      <c r="C43" s="81" t="str">
        <f t="shared" si="15"/>
        <v>T02</v>
      </c>
      <c r="D43" s="82" t="s">
        <v>84</v>
      </c>
      <c r="E43" s="82" t="s">
        <v>119</v>
      </c>
      <c r="F43" s="83">
        <v>762</v>
      </c>
      <c r="G43" s="82" t="s">
        <v>3</v>
      </c>
      <c r="H43" s="84">
        <f t="shared" si="16"/>
        <v>46143</v>
      </c>
      <c r="I43" s="38"/>
      <c r="J43" s="2" t="s">
        <v>54</v>
      </c>
      <c r="K43" s="2" t="s">
        <v>47</v>
      </c>
      <c r="L43" s="86">
        <v>45996</v>
      </c>
      <c r="M43" s="2" t="s">
        <v>119</v>
      </c>
      <c r="N43" s="2" t="s">
        <v>3</v>
      </c>
      <c r="O43" s="2">
        <v>761</v>
      </c>
      <c r="P43" s="2">
        <v>1</v>
      </c>
      <c r="Q43" s="80"/>
      <c r="R43" s="80"/>
      <c r="S43"/>
      <c r="T43"/>
      <c r="U43"/>
      <c r="AE43" s="37" t="s">
        <v>72</v>
      </c>
      <c r="AF43" s="37" t="s">
        <v>84</v>
      </c>
      <c r="AG43" s="37" t="str">
        <f t="shared" si="17"/>
        <v>T02bXF</v>
      </c>
      <c r="AH43" s="37" t="s">
        <v>85</v>
      </c>
      <c r="AI43" s="37" t="s">
        <v>43</v>
      </c>
      <c r="AJ43" s="37">
        <v>51819</v>
      </c>
      <c r="AK43" s="37">
        <f t="shared" si="18"/>
        <v>51.82</v>
      </c>
      <c r="AL43" s="37">
        <v>246</v>
      </c>
      <c r="AM43" s="37">
        <v>114</v>
      </c>
      <c r="AN43" s="37" t="s">
        <v>87</v>
      </c>
    </row>
    <row r="44" spans="2:40" s="37" customFormat="1" ht="18" customHeight="1" x14ac:dyDescent="0.3">
      <c r="B44" s="81" t="str">
        <f t="shared" si="14"/>
        <v>TBRT</v>
      </c>
      <c r="C44" s="81" t="str">
        <f t="shared" si="15"/>
        <v>T02</v>
      </c>
      <c r="D44" s="82" t="s">
        <v>84</v>
      </c>
      <c r="E44" s="82" t="s">
        <v>119</v>
      </c>
      <c r="F44" s="83">
        <v>857</v>
      </c>
      <c r="G44" s="82" t="s">
        <v>3</v>
      </c>
      <c r="H44" s="84">
        <f t="shared" si="16"/>
        <v>46143</v>
      </c>
      <c r="I44" s="38"/>
      <c r="J44" s="2" t="s">
        <v>54</v>
      </c>
      <c r="K44" s="2" t="s">
        <v>47</v>
      </c>
      <c r="L44" s="86">
        <v>45996</v>
      </c>
      <c r="M44" s="2" t="s">
        <v>119</v>
      </c>
      <c r="N44" s="2" t="s">
        <v>3</v>
      </c>
      <c r="O44" s="2">
        <v>758</v>
      </c>
      <c r="P44" s="2">
        <v>1</v>
      </c>
      <c r="Q44" s="80"/>
      <c r="R44" s="80"/>
      <c r="S44"/>
      <c r="T44"/>
      <c r="U44"/>
      <c r="AE44" s="37" t="s">
        <v>72</v>
      </c>
      <c r="AF44" s="37" t="s">
        <v>86</v>
      </c>
      <c r="AG44" s="37" t="str">
        <f t="shared" si="17"/>
        <v>T02bXR</v>
      </c>
      <c r="AH44" s="37" t="s">
        <v>43</v>
      </c>
      <c r="AI44" s="37" t="s">
        <v>85</v>
      </c>
      <c r="AJ44" s="37">
        <v>52751</v>
      </c>
      <c r="AK44" s="37">
        <f t="shared" si="18"/>
        <v>52.75</v>
      </c>
      <c r="AL44" s="37">
        <v>114</v>
      </c>
      <c r="AM44" s="37">
        <v>246</v>
      </c>
      <c r="AN44" s="37" t="s">
        <v>87</v>
      </c>
    </row>
    <row r="45" spans="2:40" s="37" customFormat="1" ht="18" customHeight="1" x14ac:dyDescent="0.3">
      <c r="B45" s="81" t="str">
        <f t="shared" si="14"/>
        <v>TBRT</v>
      </c>
      <c r="C45" s="81" t="str">
        <f t="shared" si="15"/>
        <v>T02</v>
      </c>
      <c r="D45" s="82" t="s">
        <v>84</v>
      </c>
      <c r="E45" s="82" t="s">
        <v>119</v>
      </c>
      <c r="F45" s="83">
        <v>751</v>
      </c>
      <c r="G45" s="82" t="s">
        <v>3</v>
      </c>
      <c r="H45" s="84">
        <f t="shared" si="16"/>
        <v>46143</v>
      </c>
      <c r="I45" s="38"/>
      <c r="J45" s="2" t="s">
        <v>54</v>
      </c>
      <c r="K45" s="2" t="s">
        <v>47</v>
      </c>
      <c r="L45" s="86">
        <v>45996</v>
      </c>
      <c r="M45" s="2" t="s">
        <v>119</v>
      </c>
      <c r="N45" s="2" t="s">
        <v>3</v>
      </c>
      <c r="O45" s="2">
        <v>759</v>
      </c>
      <c r="P45" s="2">
        <v>1</v>
      </c>
      <c r="Q45" s="80"/>
      <c r="R45" s="80"/>
      <c r="S45"/>
      <c r="T45"/>
      <c r="U45"/>
      <c r="AE45" s="37" t="s">
        <v>68</v>
      </c>
      <c r="AF45" s="37" t="s">
        <v>84</v>
      </c>
      <c r="AG45" s="37" t="str">
        <f t="shared" si="17"/>
        <v>T02cF</v>
      </c>
      <c r="AH45" s="37" t="s">
        <v>85</v>
      </c>
      <c r="AI45" s="37" t="s">
        <v>43</v>
      </c>
      <c r="AJ45" s="37">
        <v>51819</v>
      </c>
      <c r="AK45" s="37">
        <f t="shared" si="18"/>
        <v>51.82</v>
      </c>
      <c r="AL45" s="37">
        <v>234</v>
      </c>
    </row>
    <row r="46" spans="2:40" s="37" customFormat="1" ht="18" customHeight="1" x14ac:dyDescent="0.3">
      <c r="B46" s="81" t="str">
        <f t="shared" si="14"/>
        <v>TBRT</v>
      </c>
      <c r="C46" s="81" t="str">
        <f t="shared" si="15"/>
        <v>T02</v>
      </c>
      <c r="D46" s="82" t="s">
        <v>84</v>
      </c>
      <c r="E46" s="82" t="s">
        <v>119</v>
      </c>
      <c r="F46" s="83">
        <v>858</v>
      </c>
      <c r="G46" s="82" t="s">
        <v>3</v>
      </c>
      <c r="H46" s="84">
        <f t="shared" si="16"/>
        <v>46143</v>
      </c>
      <c r="I46" s="38"/>
      <c r="J46" s="2" t="s">
        <v>54</v>
      </c>
      <c r="K46" s="2" t="s">
        <v>47</v>
      </c>
      <c r="L46" s="86">
        <v>45996</v>
      </c>
      <c r="M46" s="2" t="s">
        <v>119</v>
      </c>
      <c r="N46" s="2" t="s">
        <v>3</v>
      </c>
      <c r="O46" s="2">
        <v>760</v>
      </c>
      <c r="P46" s="2">
        <v>1</v>
      </c>
      <c r="Q46" s="80"/>
      <c r="R46" s="80"/>
      <c r="S46"/>
      <c r="T46"/>
      <c r="U46"/>
      <c r="AE46" s="37" t="s">
        <v>68</v>
      </c>
      <c r="AF46" s="37" t="s">
        <v>86</v>
      </c>
      <c r="AG46" s="37" t="str">
        <f t="shared" si="17"/>
        <v>T02cR</v>
      </c>
      <c r="AH46" s="37" t="s">
        <v>43</v>
      </c>
      <c r="AI46" s="37" t="s">
        <v>85</v>
      </c>
      <c r="AJ46" s="37">
        <v>52751</v>
      </c>
      <c r="AK46" s="37">
        <f t="shared" si="18"/>
        <v>52.75</v>
      </c>
      <c r="AM46" s="37">
        <v>234</v>
      </c>
    </row>
    <row r="47" spans="2:40" s="37" customFormat="1" ht="18" customHeight="1" x14ac:dyDescent="0.3">
      <c r="B47" s="81" t="str">
        <f t="shared" si="14"/>
        <v>TBRT</v>
      </c>
      <c r="C47" s="81" t="str">
        <f t="shared" si="15"/>
        <v>T02</v>
      </c>
      <c r="D47" s="82" t="s">
        <v>84</v>
      </c>
      <c r="E47" s="82" t="s">
        <v>119</v>
      </c>
      <c r="F47" s="83">
        <v>752</v>
      </c>
      <c r="G47" s="82" t="s">
        <v>3</v>
      </c>
      <c r="H47" s="84">
        <f t="shared" si="16"/>
        <v>46143</v>
      </c>
      <c r="I47" s="38"/>
      <c r="J47" s="2" t="s">
        <v>54</v>
      </c>
      <c r="K47" s="2" t="s">
        <v>47</v>
      </c>
      <c r="L47" s="86">
        <v>45996</v>
      </c>
      <c r="M47" s="2" t="s">
        <v>119</v>
      </c>
      <c r="N47" s="2" t="s">
        <v>3</v>
      </c>
      <c r="O47" s="2">
        <v>762</v>
      </c>
      <c r="P47" s="2">
        <v>1</v>
      </c>
      <c r="Q47" s="80"/>
      <c r="R47" s="80"/>
      <c r="S47"/>
      <c r="T47"/>
      <c r="U47"/>
      <c r="AE47" s="37" t="s">
        <v>65</v>
      </c>
      <c r="AF47" s="37" t="s">
        <v>84</v>
      </c>
      <c r="AG47" s="37" t="str">
        <f t="shared" si="17"/>
        <v>T02cXF</v>
      </c>
      <c r="AH47" s="37" t="s">
        <v>85</v>
      </c>
      <c r="AI47" s="37" t="s">
        <v>43</v>
      </c>
      <c r="AJ47" s="37">
        <v>51819</v>
      </c>
      <c r="AK47" s="37">
        <f t="shared" si="18"/>
        <v>51.82</v>
      </c>
      <c r="AL47" s="37">
        <v>234</v>
      </c>
      <c r="AN47" s="37" t="s">
        <v>87</v>
      </c>
    </row>
    <row r="48" spans="2:40" s="37" customFormat="1" ht="18" customHeight="1" x14ac:dyDescent="0.3">
      <c r="B48" s="81" t="str">
        <f t="shared" si="14"/>
        <v>TBRT</v>
      </c>
      <c r="C48" s="81" t="str">
        <f t="shared" si="15"/>
        <v>T02</v>
      </c>
      <c r="D48" s="82" t="s">
        <v>84</v>
      </c>
      <c r="E48" s="82" t="s">
        <v>119</v>
      </c>
      <c r="F48" s="83">
        <v>859</v>
      </c>
      <c r="G48" s="82" t="s">
        <v>3</v>
      </c>
      <c r="H48" s="84">
        <f t="shared" si="16"/>
        <v>46143</v>
      </c>
      <c r="I48" s="38"/>
      <c r="J48" s="2" t="s">
        <v>54</v>
      </c>
      <c r="K48" s="2" t="s">
        <v>47</v>
      </c>
      <c r="L48" s="86">
        <v>45996</v>
      </c>
      <c r="M48" s="2" t="s">
        <v>119</v>
      </c>
      <c r="N48" s="2" t="s">
        <v>43</v>
      </c>
      <c r="O48" s="2">
        <v>850</v>
      </c>
      <c r="P48" s="2">
        <v>1</v>
      </c>
      <c r="Q48" s="80"/>
      <c r="R48" s="80"/>
      <c r="S48"/>
      <c r="T48"/>
      <c r="U48"/>
      <c r="AE48" s="37" t="s">
        <v>65</v>
      </c>
      <c r="AF48" s="37" t="s">
        <v>86</v>
      </c>
      <c r="AG48" s="37" t="str">
        <f t="shared" si="17"/>
        <v>T02cXR</v>
      </c>
      <c r="AH48" s="37" t="s">
        <v>43</v>
      </c>
      <c r="AI48" s="37" t="s">
        <v>85</v>
      </c>
      <c r="AJ48" s="37">
        <v>52751</v>
      </c>
      <c r="AK48" s="37">
        <f t="shared" si="18"/>
        <v>52.75</v>
      </c>
      <c r="AM48" s="37">
        <v>234</v>
      </c>
      <c r="AN48" s="37" t="s">
        <v>87</v>
      </c>
    </row>
    <row r="49" spans="2:40" s="37" customFormat="1" ht="18" customHeight="1" x14ac:dyDescent="0.3">
      <c r="B49" s="81" t="str">
        <f t="shared" si="14"/>
        <v>TBRT</v>
      </c>
      <c r="C49" s="81" t="str">
        <f t="shared" si="15"/>
        <v>T02</v>
      </c>
      <c r="D49" s="82" t="s">
        <v>84</v>
      </c>
      <c r="E49" s="82" t="s">
        <v>119</v>
      </c>
      <c r="F49" s="83">
        <v>753</v>
      </c>
      <c r="G49" s="82" t="s">
        <v>3</v>
      </c>
      <c r="H49" s="84">
        <f t="shared" si="16"/>
        <v>46143</v>
      </c>
      <c r="I49" s="38"/>
      <c r="J49" s="2" t="s">
        <v>54</v>
      </c>
      <c r="K49" s="2" t="s">
        <v>47</v>
      </c>
      <c r="L49" s="86">
        <v>45996</v>
      </c>
      <c r="M49" s="2" t="s">
        <v>119</v>
      </c>
      <c r="N49" s="2" t="s">
        <v>43</v>
      </c>
      <c r="O49" s="2">
        <v>851</v>
      </c>
      <c r="P49" s="2">
        <v>1</v>
      </c>
      <c r="Q49" s="80"/>
      <c r="R49" s="80"/>
      <c r="S49"/>
      <c r="T49"/>
      <c r="U49"/>
      <c r="AE49" s="37" t="s">
        <v>62</v>
      </c>
      <c r="AF49" s="37" t="s">
        <v>84</v>
      </c>
      <c r="AG49" s="37" t="str">
        <f t="shared" si="17"/>
        <v>T02dF</v>
      </c>
      <c r="AH49" s="37" t="s">
        <v>85</v>
      </c>
      <c r="AI49" s="37" t="s">
        <v>43</v>
      </c>
      <c r="AJ49" s="37">
        <v>51819</v>
      </c>
      <c r="AK49" s="37">
        <f t="shared" si="18"/>
        <v>51.82</v>
      </c>
      <c r="AL49" s="37">
        <v>246</v>
      </c>
    </row>
    <row r="50" spans="2:40" s="37" customFormat="1" ht="18" customHeight="1" x14ac:dyDescent="0.3">
      <c r="B50" s="81" t="str">
        <f t="shared" si="14"/>
        <v>TBRT</v>
      </c>
      <c r="C50" s="81" t="str">
        <f t="shared" si="15"/>
        <v>T02</v>
      </c>
      <c r="D50" s="82" t="s">
        <v>84</v>
      </c>
      <c r="E50" s="82" t="s">
        <v>119</v>
      </c>
      <c r="F50" s="83">
        <v>754</v>
      </c>
      <c r="G50" s="82" t="s">
        <v>3</v>
      </c>
      <c r="H50" s="84">
        <f t="shared" si="16"/>
        <v>46143</v>
      </c>
      <c r="I50" s="38"/>
      <c r="J50" s="2" t="s">
        <v>54</v>
      </c>
      <c r="K50" s="2" t="s">
        <v>47</v>
      </c>
      <c r="L50" s="86">
        <v>45996</v>
      </c>
      <c r="M50" s="2" t="s">
        <v>119</v>
      </c>
      <c r="N50" s="2" t="s">
        <v>43</v>
      </c>
      <c r="O50" s="2">
        <v>751</v>
      </c>
      <c r="P50" s="2">
        <v>1</v>
      </c>
      <c r="Q50" s="80"/>
      <c r="R50" s="80"/>
      <c r="S50"/>
      <c r="T50"/>
      <c r="U50"/>
      <c r="AE50" s="37" t="s">
        <v>62</v>
      </c>
      <c r="AF50" s="37" t="s">
        <v>86</v>
      </c>
      <c r="AG50" s="37" t="str">
        <f t="shared" si="17"/>
        <v>T02dR</v>
      </c>
      <c r="AH50" s="37" t="s">
        <v>43</v>
      </c>
      <c r="AI50" s="37" t="s">
        <v>85</v>
      </c>
      <c r="AJ50" s="37">
        <v>52751</v>
      </c>
      <c r="AK50" s="37">
        <f t="shared" si="18"/>
        <v>52.75</v>
      </c>
      <c r="AM50" s="37">
        <v>246</v>
      </c>
    </row>
    <row r="51" spans="2:40" s="37" customFormat="1" ht="18" customHeight="1" x14ac:dyDescent="0.3">
      <c r="B51" s="81" t="str">
        <f t="shared" si="14"/>
        <v>TBRT</v>
      </c>
      <c r="C51" s="81" t="str">
        <f t="shared" si="15"/>
        <v>T02</v>
      </c>
      <c r="D51" s="82" t="s">
        <v>84</v>
      </c>
      <c r="E51" s="82" t="s">
        <v>119</v>
      </c>
      <c r="F51" s="83">
        <v>851</v>
      </c>
      <c r="G51" s="82" t="s">
        <v>3</v>
      </c>
      <c r="H51" s="84">
        <f t="shared" si="16"/>
        <v>46143</v>
      </c>
      <c r="I51" s="38"/>
      <c r="J51" s="2" t="s">
        <v>54</v>
      </c>
      <c r="K51" s="2" t="s">
        <v>47</v>
      </c>
      <c r="L51" s="86">
        <v>45996</v>
      </c>
      <c r="M51" s="2" t="s">
        <v>119</v>
      </c>
      <c r="N51" s="2" t="s">
        <v>43</v>
      </c>
      <c r="O51" s="2">
        <v>752</v>
      </c>
      <c r="P51" s="2">
        <v>1</v>
      </c>
      <c r="Q51" s="80"/>
      <c r="R51" s="80"/>
      <c r="S51"/>
      <c r="T51"/>
      <c r="U51"/>
      <c r="AE51" s="37" t="s">
        <v>71</v>
      </c>
      <c r="AF51" s="37" t="s">
        <v>84</v>
      </c>
      <c r="AG51" s="37" t="str">
        <f t="shared" si="17"/>
        <v>T02dXF</v>
      </c>
      <c r="AH51" s="37" t="s">
        <v>85</v>
      </c>
      <c r="AI51" s="37" t="s">
        <v>43</v>
      </c>
      <c r="AJ51" s="37">
        <v>51819</v>
      </c>
      <c r="AK51" s="37">
        <f t="shared" si="18"/>
        <v>51.82</v>
      </c>
      <c r="AL51" s="37">
        <v>246</v>
      </c>
      <c r="AN51" s="37" t="s">
        <v>87</v>
      </c>
    </row>
    <row r="52" spans="2:40" s="37" customFormat="1" ht="18" customHeight="1" x14ac:dyDescent="0.3">
      <c r="B52" s="81" t="str">
        <f t="shared" si="14"/>
        <v>TBRT</v>
      </c>
      <c r="C52" s="81" t="str">
        <f t="shared" si="15"/>
        <v>T02</v>
      </c>
      <c r="D52" s="82" t="s">
        <v>84</v>
      </c>
      <c r="E52" s="82" t="s">
        <v>120</v>
      </c>
      <c r="F52" s="83">
        <v>752</v>
      </c>
      <c r="G52" s="82" t="s">
        <v>3</v>
      </c>
      <c r="H52" s="84">
        <f t="shared" si="16"/>
        <v>46143</v>
      </c>
      <c r="I52" s="38"/>
      <c r="J52" s="2" t="s">
        <v>54</v>
      </c>
      <c r="K52" s="2" t="s">
        <v>47</v>
      </c>
      <c r="L52" s="86">
        <v>45996</v>
      </c>
      <c r="M52" s="2" t="s">
        <v>119</v>
      </c>
      <c r="N52" s="2" t="s">
        <v>43</v>
      </c>
      <c r="O52" s="2">
        <v>753</v>
      </c>
      <c r="P52" s="2">
        <v>1</v>
      </c>
      <c r="Q52" s="80"/>
      <c r="R52" s="80"/>
      <c r="S52"/>
      <c r="T52"/>
      <c r="U52"/>
      <c r="AE52" s="37" t="s">
        <v>71</v>
      </c>
      <c r="AF52" s="37" t="s">
        <v>86</v>
      </c>
      <c r="AG52" s="37" t="str">
        <f t="shared" si="17"/>
        <v>T02dXR</v>
      </c>
      <c r="AH52" s="37" t="s">
        <v>43</v>
      </c>
      <c r="AI52" s="37" t="s">
        <v>85</v>
      </c>
      <c r="AJ52" s="37">
        <v>52751</v>
      </c>
      <c r="AK52" s="37">
        <f t="shared" si="18"/>
        <v>52.75</v>
      </c>
      <c r="AM52" s="37">
        <v>246</v>
      </c>
      <c r="AN52" s="37" t="s">
        <v>87</v>
      </c>
    </row>
    <row r="53" spans="2:40" s="37" customFormat="1" ht="18" customHeight="1" x14ac:dyDescent="0.3">
      <c r="B53" s="81" t="str">
        <f t="shared" si="14"/>
        <v>TBRT</v>
      </c>
      <c r="C53" s="81" t="str">
        <f t="shared" si="15"/>
        <v>T02</v>
      </c>
      <c r="D53" s="82" t="s">
        <v>84</v>
      </c>
      <c r="E53" s="82" t="s">
        <v>120</v>
      </c>
      <c r="F53" s="83">
        <v>753</v>
      </c>
      <c r="G53" s="82" t="s">
        <v>3</v>
      </c>
      <c r="H53" s="84">
        <f t="shared" si="16"/>
        <v>46143</v>
      </c>
      <c r="I53" s="38"/>
      <c r="J53" s="2" t="s">
        <v>54</v>
      </c>
      <c r="K53" s="2" t="s">
        <v>47</v>
      </c>
      <c r="L53" s="86">
        <v>45996</v>
      </c>
      <c r="M53" s="2" t="s">
        <v>119</v>
      </c>
      <c r="N53" s="2" t="s">
        <v>43</v>
      </c>
      <c r="O53" s="2">
        <v>754</v>
      </c>
      <c r="P53" s="2">
        <v>1</v>
      </c>
      <c r="Q53" s="80"/>
      <c r="R53" s="80"/>
      <c r="S53"/>
      <c r="T53"/>
      <c r="U53"/>
      <c r="AE53" s="37" t="s">
        <v>67</v>
      </c>
      <c r="AF53" s="37" t="s">
        <v>84</v>
      </c>
      <c r="AG53" s="37" t="str">
        <f t="shared" si="17"/>
        <v>T02eF</v>
      </c>
      <c r="AH53" s="37" t="s">
        <v>85</v>
      </c>
      <c r="AI53" s="37" t="s">
        <v>18</v>
      </c>
      <c r="AJ53" s="37">
        <v>34942</v>
      </c>
      <c r="AK53" s="37">
        <f t="shared" si="18"/>
        <v>34.94</v>
      </c>
    </row>
    <row r="54" spans="2:40" s="37" customFormat="1" ht="18" customHeight="1" x14ac:dyDescent="0.3">
      <c r="B54" s="81" t="str">
        <f t="shared" si="14"/>
        <v>TBRT</v>
      </c>
      <c r="C54" s="81" t="str">
        <f t="shared" si="15"/>
        <v>T02</v>
      </c>
      <c r="D54" s="82" t="s">
        <v>84</v>
      </c>
      <c r="E54" s="82" t="s">
        <v>120</v>
      </c>
      <c r="F54" s="83">
        <v>860</v>
      </c>
      <c r="G54" s="82" t="s">
        <v>3</v>
      </c>
      <c r="H54" s="84">
        <f t="shared" si="16"/>
        <v>46143</v>
      </c>
      <c r="I54" s="38"/>
      <c r="J54" s="2" t="s">
        <v>54</v>
      </c>
      <c r="K54" s="2" t="s">
        <v>47</v>
      </c>
      <c r="L54" s="86">
        <v>45996</v>
      </c>
      <c r="M54" s="2" t="s">
        <v>120</v>
      </c>
      <c r="N54" s="2" t="s">
        <v>3</v>
      </c>
      <c r="O54" s="2">
        <v>860</v>
      </c>
      <c r="P54" s="2">
        <v>1</v>
      </c>
      <c r="Q54" s="80"/>
      <c r="R54" s="80"/>
      <c r="S54"/>
      <c r="T54"/>
      <c r="U54"/>
      <c r="AE54" s="37" t="s">
        <v>67</v>
      </c>
      <c r="AF54" s="37" t="s">
        <v>86</v>
      </c>
      <c r="AG54" s="37" t="str">
        <f t="shared" si="17"/>
        <v>T02eR</v>
      </c>
      <c r="AH54" s="37" t="s">
        <v>18</v>
      </c>
      <c r="AI54" s="37" t="s">
        <v>85</v>
      </c>
      <c r="AJ54" s="37">
        <v>35290</v>
      </c>
      <c r="AK54" s="37">
        <f t="shared" si="18"/>
        <v>35.29</v>
      </c>
    </row>
    <row r="55" spans="2:40" s="37" customFormat="1" ht="18" customHeight="1" x14ac:dyDescent="0.3">
      <c r="B55" s="81" t="str">
        <f t="shared" si="14"/>
        <v>TBRT</v>
      </c>
      <c r="C55" s="81" t="str">
        <f t="shared" si="15"/>
        <v>T02</v>
      </c>
      <c r="D55" s="82" t="s">
        <v>86</v>
      </c>
      <c r="E55" s="82" t="s">
        <v>119</v>
      </c>
      <c r="F55" s="83">
        <v>751</v>
      </c>
      <c r="G55" s="82" t="s">
        <v>43</v>
      </c>
      <c r="H55" s="84">
        <f t="shared" si="16"/>
        <v>46143</v>
      </c>
      <c r="I55" s="38"/>
      <c r="J55" s="2" t="s">
        <v>54</v>
      </c>
      <c r="K55" s="2" t="s">
        <v>47</v>
      </c>
      <c r="L55" s="86">
        <v>45996</v>
      </c>
      <c r="M55" s="2" t="s">
        <v>120</v>
      </c>
      <c r="N55" s="2" t="s">
        <v>3</v>
      </c>
      <c r="O55" s="2">
        <v>752</v>
      </c>
      <c r="P55" s="2">
        <v>1</v>
      </c>
      <c r="Q55" s="80"/>
      <c r="R55" s="80"/>
      <c r="S55"/>
      <c r="T55"/>
      <c r="U55"/>
      <c r="AE55" s="37" t="s">
        <v>64</v>
      </c>
      <c r="AF55" s="37" t="s">
        <v>84</v>
      </c>
      <c r="AG55" s="37" t="str">
        <f t="shared" si="17"/>
        <v>T02eXF</v>
      </c>
      <c r="AH55" s="37" t="s">
        <v>85</v>
      </c>
      <c r="AI55" s="37" t="s">
        <v>18</v>
      </c>
      <c r="AJ55" s="37">
        <v>34942</v>
      </c>
      <c r="AK55" s="37">
        <f t="shared" si="18"/>
        <v>34.94</v>
      </c>
      <c r="AN55" s="37" t="s">
        <v>87</v>
      </c>
    </row>
    <row r="56" spans="2:40" s="37" customFormat="1" ht="18" customHeight="1" x14ac:dyDescent="0.3">
      <c r="B56" s="81" t="str">
        <f t="shared" si="14"/>
        <v>TBRT</v>
      </c>
      <c r="C56" s="81" t="str">
        <f t="shared" si="15"/>
        <v>T02</v>
      </c>
      <c r="D56" s="82" t="s">
        <v>86</v>
      </c>
      <c r="E56" s="82" t="s">
        <v>119</v>
      </c>
      <c r="F56" s="83">
        <v>752</v>
      </c>
      <c r="G56" s="82" t="s">
        <v>43</v>
      </c>
      <c r="H56" s="84">
        <f t="shared" si="16"/>
        <v>46143</v>
      </c>
      <c r="I56" s="38"/>
      <c r="J56" s="2" t="s">
        <v>54</v>
      </c>
      <c r="K56" s="2" t="s">
        <v>47</v>
      </c>
      <c r="L56" s="86">
        <v>45996</v>
      </c>
      <c r="M56" s="2" t="s">
        <v>120</v>
      </c>
      <c r="N56" s="2" t="s">
        <v>3</v>
      </c>
      <c r="O56" s="2">
        <v>753</v>
      </c>
      <c r="P56" s="2">
        <v>1</v>
      </c>
      <c r="Q56" s="80"/>
      <c r="R56" s="80"/>
      <c r="S56"/>
      <c r="T56"/>
      <c r="U56"/>
      <c r="AE56" s="37" t="s">
        <v>64</v>
      </c>
      <c r="AF56" s="37" t="s">
        <v>86</v>
      </c>
      <c r="AG56" s="37" t="str">
        <f t="shared" si="17"/>
        <v>T02eXR</v>
      </c>
      <c r="AH56" s="37" t="s">
        <v>18</v>
      </c>
      <c r="AI56" s="37" t="s">
        <v>85</v>
      </c>
      <c r="AJ56" s="37">
        <v>35290</v>
      </c>
      <c r="AK56" s="37">
        <f t="shared" si="18"/>
        <v>35.29</v>
      </c>
      <c r="AN56" s="37" t="s">
        <v>87</v>
      </c>
    </row>
    <row r="57" spans="2:40" s="37" customFormat="1" ht="18" customHeight="1" x14ac:dyDescent="0.3">
      <c r="B57" s="81" t="str">
        <f t="shared" si="14"/>
        <v>TBRT</v>
      </c>
      <c r="C57" s="81" t="str">
        <f t="shared" si="15"/>
        <v>T02</v>
      </c>
      <c r="D57" s="82" t="s">
        <v>86</v>
      </c>
      <c r="E57" s="82" t="s">
        <v>119</v>
      </c>
      <c r="F57" s="83">
        <v>753</v>
      </c>
      <c r="G57" s="82" t="s">
        <v>43</v>
      </c>
      <c r="H57" s="84">
        <f t="shared" si="16"/>
        <v>46143</v>
      </c>
      <c r="I57" s="38"/>
      <c r="J57" s="2" t="s">
        <v>54</v>
      </c>
      <c r="K57" s="2" t="s">
        <v>47</v>
      </c>
      <c r="L57" s="86">
        <v>45996</v>
      </c>
      <c r="M57" s="2" t="s">
        <v>120</v>
      </c>
      <c r="N57" s="2" t="s">
        <v>43</v>
      </c>
      <c r="O57" s="2">
        <v>851</v>
      </c>
      <c r="P57" s="2">
        <v>1</v>
      </c>
      <c r="Q57" s="80"/>
      <c r="R57" s="80"/>
      <c r="S57"/>
      <c r="T57"/>
      <c r="U57"/>
      <c r="AE57" s="37" t="s">
        <v>88</v>
      </c>
      <c r="AF57" s="37" t="s">
        <v>84</v>
      </c>
      <c r="AG57" s="37" t="str">
        <f t="shared" si="17"/>
        <v>T02fF</v>
      </c>
      <c r="AH57" s="37" t="s">
        <v>85</v>
      </c>
      <c r="AI57" s="37" t="s">
        <v>18</v>
      </c>
      <c r="AJ57" s="37">
        <v>51819</v>
      </c>
      <c r="AK57" s="37">
        <f t="shared" si="18"/>
        <v>51.82</v>
      </c>
      <c r="AM57" s="37">
        <v>114</v>
      </c>
    </row>
    <row r="58" spans="2:40" s="37" customFormat="1" ht="18" customHeight="1" x14ac:dyDescent="0.3">
      <c r="B58" s="81" t="str">
        <f t="shared" si="14"/>
        <v>TBRT</v>
      </c>
      <c r="C58" s="81" t="str">
        <f t="shared" si="15"/>
        <v>T02</v>
      </c>
      <c r="D58" s="82" t="s">
        <v>86</v>
      </c>
      <c r="E58" s="82" t="s">
        <v>119</v>
      </c>
      <c r="F58" s="83">
        <v>754</v>
      </c>
      <c r="G58" s="82" t="s">
        <v>43</v>
      </c>
      <c r="H58" s="84">
        <f t="shared" si="16"/>
        <v>46143</v>
      </c>
      <c r="I58" s="38"/>
      <c r="J58" s="2" t="s">
        <v>54</v>
      </c>
      <c r="K58" s="2" t="s">
        <v>47</v>
      </c>
      <c r="L58" s="86">
        <v>45996</v>
      </c>
      <c r="M58" s="2" t="s">
        <v>120</v>
      </c>
      <c r="N58" s="2" t="s">
        <v>43</v>
      </c>
      <c r="O58" s="2">
        <v>852</v>
      </c>
      <c r="P58" s="2">
        <v>1</v>
      </c>
      <c r="Q58" s="80"/>
      <c r="R58" s="80"/>
      <c r="S58"/>
      <c r="T58"/>
      <c r="U58"/>
      <c r="AE58" s="37" t="s">
        <v>88</v>
      </c>
      <c r="AF58" s="37" t="s">
        <v>86</v>
      </c>
      <c r="AG58" s="37" t="str">
        <f t="shared" si="17"/>
        <v>T02fR</v>
      </c>
      <c r="AH58" s="37" t="s">
        <v>43</v>
      </c>
      <c r="AI58" s="37" t="s">
        <v>85</v>
      </c>
      <c r="AJ58" s="37">
        <v>52751</v>
      </c>
      <c r="AK58" s="37">
        <f t="shared" si="18"/>
        <v>52.75</v>
      </c>
      <c r="AL58" s="37">
        <v>114</v>
      </c>
    </row>
    <row r="59" spans="2:40" s="37" customFormat="1" ht="18" customHeight="1" x14ac:dyDescent="0.3">
      <c r="B59" s="81" t="str">
        <f t="shared" si="14"/>
        <v>TBRT</v>
      </c>
      <c r="C59" s="81" t="str">
        <f t="shared" si="15"/>
        <v>T02</v>
      </c>
      <c r="D59" s="82" t="s">
        <v>86</v>
      </c>
      <c r="E59" s="82" t="s">
        <v>119</v>
      </c>
      <c r="F59" s="83">
        <v>850</v>
      </c>
      <c r="G59" s="82" t="s">
        <v>43</v>
      </c>
      <c r="H59" s="84">
        <f t="shared" si="16"/>
        <v>46143</v>
      </c>
      <c r="I59" s="38"/>
      <c r="J59" s="2" t="s">
        <v>54</v>
      </c>
      <c r="K59" s="2" t="s">
        <v>47</v>
      </c>
      <c r="L59" s="86">
        <v>45996</v>
      </c>
      <c r="M59" s="2" t="s">
        <v>120</v>
      </c>
      <c r="N59" s="2" t="s">
        <v>43</v>
      </c>
      <c r="O59" s="2">
        <v>853</v>
      </c>
      <c r="P59" s="2">
        <v>1</v>
      </c>
      <c r="Q59" s="80"/>
      <c r="R59" s="80"/>
      <c r="S59"/>
      <c r="T59"/>
      <c r="U59"/>
      <c r="AE59" s="37" t="s">
        <v>89</v>
      </c>
      <c r="AF59" s="37" t="s">
        <v>84</v>
      </c>
      <c r="AG59" s="37" t="str">
        <f t="shared" si="17"/>
        <v>T02fXF</v>
      </c>
      <c r="AH59" s="37" t="s">
        <v>85</v>
      </c>
      <c r="AI59" s="37" t="s">
        <v>18</v>
      </c>
      <c r="AJ59" s="37">
        <v>51819</v>
      </c>
      <c r="AK59" s="37">
        <f t="shared" si="18"/>
        <v>51.82</v>
      </c>
      <c r="AM59" s="37">
        <v>114</v>
      </c>
      <c r="AN59" s="37" t="s">
        <v>87</v>
      </c>
    </row>
    <row r="60" spans="2:40" s="37" customFormat="1" ht="18" customHeight="1" x14ac:dyDescent="0.3">
      <c r="B60" s="81" t="str">
        <f t="shared" si="14"/>
        <v>TBRT</v>
      </c>
      <c r="C60" s="81" t="str">
        <f t="shared" si="15"/>
        <v>T02</v>
      </c>
      <c r="D60" s="82" t="s">
        <v>86</v>
      </c>
      <c r="E60" s="82" t="s">
        <v>119</v>
      </c>
      <c r="F60" s="83">
        <v>851</v>
      </c>
      <c r="G60" s="82" t="s">
        <v>43</v>
      </c>
      <c r="H60" s="84">
        <f t="shared" si="16"/>
        <v>46143</v>
      </c>
      <c r="I60" s="38"/>
      <c r="J60" s="2" t="s">
        <v>54</v>
      </c>
      <c r="K60" s="2" t="s">
        <v>47</v>
      </c>
      <c r="L60" s="86">
        <v>45996</v>
      </c>
      <c r="M60" s="2" t="s">
        <v>120</v>
      </c>
      <c r="N60" s="2" t="s">
        <v>43</v>
      </c>
      <c r="O60" s="2">
        <v>854</v>
      </c>
      <c r="P60" s="2">
        <v>1</v>
      </c>
      <c r="Q60" s="80"/>
      <c r="R60" s="80"/>
      <c r="S60"/>
      <c r="T60"/>
      <c r="U60"/>
      <c r="AE60" s="37" t="s">
        <v>89</v>
      </c>
      <c r="AF60" s="37" t="s">
        <v>86</v>
      </c>
      <c r="AG60" s="37" t="str">
        <f t="shared" si="17"/>
        <v>T02fXR</v>
      </c>
      <c r="AH60" s="37" t="s">
        <v>43</v>
      </c>
      <c r="AI60" s="37" t="s">
        <v>85</v>
      </c>
      <c r="AJ60" s="37">
        <v>52751</v>
      </c>
      <c r="AK60" s="37">
        <f t="shared" si="18"/>
        <v>52.75</v>
      </c>
      <c r="AL60" s="37">
        <v>114</v>
      </c>
      <c r="AN60" s="37" t="s">
        <v>87</v>
      </c>
    </row>
    <row r="61" spans="2:40" s="37" customFormat="1" ht="18" customHeight="1" x14ac:dyDescent="0.3">
      <c r="B61" s="81" t="str">
        <f t="shared" si="14"/>
        <v>TBRT</v>
      </c>
      <c r="C61" s="81" t="str">
        <f t="shared" si="15"/>
        <v>T02</v>
      </c>
      <c r="D61" s="82" t="s">
        <v>86</v>
      </c>
      <c r="E61" s="82" t="s">
        <v>120</v>
      </c>
      <c r="F61" s="83">
        <v>851</v>
      </c>
      <c r="G61" s="82" t="s">
        <v>43</v>
      </c>
      <c r="H61" s="84">
        <f t="shared" si="16"/>
        <v>46143</v>
      </c>
      <c r="I61" s="38"/>
      <c r="J61" s="2" t="s">
        <v>54</v>
      </c>
      <c r="K61" s="2" t="s">
        <v>47</v>
      </c>
      <c r="L61" s="86">
        <v>45996</v>
      </c>
      <c r="M61" s="2" t="s">
        <v>120</v>
      </c>
      <c r="N61" s="2" t="s">
        <v>43</v>
      </c>
      <c r="O61" s="2">
        <v>855</v>
      </c>
      <c r="P61" s="2">
        <v>1</v>
      </c>
      <c r="Q61" s="80"/>
      <c r="R61" s="80"/>
      <c r="S61"/>
      <c r="T61"/>
      <c r="U61"/>
    </row>
    <row r="62" spans="2:40" s="37" customFormat="1" ht="18" customHeight="1" x14ac:dyDescent="0.3">
      <c r="B62" s="81" t="str">
        <f t="shared" si="14"/>
        <v>TBRT</v>
      </c>
      <c r="C62" s="81" t="str">
        <f t="shared" si="15"/>
        <v>T02</v>
      </c>
      <c r="D62" s="82" t="s">
        <v>86</v>
      </c>
      <c r="E62" s="82" t="s">
        <v>120</v>
      </c>
      <c r="F62" s="83">
        <v>756</v>
      </c>
      <c r="G62" s="82" t="s">
        <v>43</v>
      </c>
      <c r="H62" s="84">
        <f t="shared" si="16"/>
        <v>46143</v>
      </c>
      <c r="I62" s="38"/>
      <c r="J62" s="2" t="s">
        <v>54</v>
      </c>
      <c r="K62" s="2" t="s">
        <v>47</v>
      </c>
      <c r="L62" s="86">
        <v>45996</v>
      </c>
      <c r="M62" s="2" t="s">
        <v>120</v>
      </c>
      <c r="N62" s="2" t="s">
        <v>43</v>
      </c>
      <c r="O62" s="2">
        <v>856</v>
      </c>
      <c r="P62" s="2">
        <v>1</v>
      </c>
      <c r="Q62" s="80"/>
      <c r="R62" s="80"/>
      <c r="S62"/>
      <c r="T62"/>
      <c r="U62"/>
    </row>
    <row r="63" spans="2:40" s="37" customFormat="1" ht="18" customHeight="1" x14ac:dyDescent="0.3">
      <c r="B63" s="81" t="str">
        <f t="shared" si="14"/>
        <v>TBRT</v>
      </c>
      <c r="C63" s="81" t="str">
        <f t="shared" si="15"/>
        <v>T02</v>
      </c>
      <c r="D63" s="82" t="s">
        <v>86</v>
      </c>
      <c r="E63" s="82" t="s">
        <v>120</v>
      </c>
      <c r="F63" s="83">
        <v>852</v>
      </c>
      <c r="G63" s="82" t="s">
        <v>43</v>
      </c>
      <c r="H63" s="84">
        <f t="shared" si="16"/>
        <v>46143</v>
      </c>
      <c r="I63" s="38"/>
      <c r="J63" s="2" t="s">
        <v>54</v>
      </c>
      <c r="K63" s="2" t="s">
        <v>47</v>
      </c>
      <c r="L63" s="86">
        <v>45996</v>
      </c>
      <c r="M63" s="2" t="s">
        <v>120</v>
      </c>
      <c r="N63" s="2" t="s">
        <v>43</v>
      </c>
      <c r="O63" s="2">
        <v>857</v>
      </c>
      <c r="P63" s="2">
        <v>1</v>
      </c>
      <c r="Q63" s="80"/>
      <c r="R63" s="80"/>
      <c r="S63"/>
      <c r="T63"/>
      <c r="U63"/>
    </row>
    <row r="64" spans="2:40" s="37" customFormat="1" ht="18" customHeight="1" x14ac:dyDescent="0.3">
      <c r="B64" s="81" t="str">
        <f t="shared" si="14"/>
        <v>TBRT</v>
      </c>
      <c r="C64" s="81" t="str">
        <f t="shared" si="15"/>
        <v>T02</v>
      </c>
      <c r="D64" s="82" t="s">
        <v>86</v>
      </c>
      <c r="E64" s="82" t="s">
        <v>120</v>
      </c>
      <c r="F64" s="83">
        <v>757</v>
      </c>
      <c r="G64" s="82" t="s">
        <v>43</v>
      </c>
      <c r="H64" s="84">
        <f t="shared" si="16"/>
        <v>46143</v>
      </c>
      <c r="I64" s="38"/>
      <c r="J64" s="2" t="s">
        <v>54</v>
      </c>
      <c r="K64" s="2" t="s">
        <v>47</v>
      </c>
      <c r="L64" s="86">
        <v>45996</v>
      </c>
      <c r="M64" s="2" t="s">
        <v>120</v>
      </c>
      <c r="N64" s="2" t="s">
        <v>43</v>
      </c>
      <c r="O64" s="2">
        <v>858</v>
      </c>
      <c r="P64" s="2">
        <v>1</v>
      </c>
      <c r="Q64" s="80"/>
      <c r="R64" s="80"/>
      <c r="S64"/>
      <c r="T64"/>
      <c r="U64"/>
    </row>
    <row r="65" spans="2:21" s="37" customFormat="1" ht="18" customHeight="1" x14ac:dyDescent="0.3">
      <c r="B65" s="81" t="str">
        <f t="shared" si="14"/>
        <v>TBRT</v>
      </c>
      <c r="C65" s="81" t="str">
        <f t="shared" si="15"/>
        <v>T02</v>
      </c>
      <c r="D65" s="82" t="s">
        <v>86</v>
      </c>
      <c r="E65" s="82" t="s">
        <v>120</v>
      </c>
      <c r="F65" s="83">
        <v>853</v>
      </c>
      <c r="G65" s="82" t="s">
        <v>43</v>
      </c>
      <c r="H65" s="84">
        <f t="shared" si="16"/>
        <v>46143</v>
      </c>
      <c r="I65" s="38"/>
      <c r="J65" s="2" t="s">
        <v>54</v>
      </c>
      <c r="K65" s="2" t="s">
        <v>47</v>
      </c>
      <c r="L65" s="86">
        <v>45996</v>
      </c>
      <c r="M65" s="2" t="s">
        <v>120</v>
      </c>
      <c r="N65" s="2" t="s">
        <v>43</v>
      </c>
      <c r="O65" s="2">
        <v>859</v>
      </c>
      <c r="P65" s="2">
        <v>1</v>
      </c>
      <c r="Q65" s="80"/>
      <c r="R65" s="80"/>
      <c r="S65"/>
      <c r="T65"/>
      <c r="U65"/>
    </row>
    <row r="66" spans="2:21" s="37" customFormat="1" ht="18" customHeight="1" x14ac:dyDescent="0.3">
      <c r="B66" s="81" t="str">
        <f t="shared" si="14"/>
        <v>TBRT</v>
      </c>
      <c r="C66" s="81" t="str">
        <f t="shared" si="15"/>
        <v>T02</v>
      </c>
      <c r="D66" s="82" t="s">
        <v>86</v>
      </c>
      <c r="E66" s="82" t="s">
        <v>120</v>
      </c>
      <c r="F66" s="83">
        <v>758</v>
      </c>
      <c r="G66" s="82" t="s">
        <v>43</v>
      </c>
      <c r="H66" s="84">
        <f t="shared" si="16"/>
        <v>46143</v>
      </c>
      <c r="I66" s="38"/>
      <c r="J66" s="2" t="s">
        <v>54</v>
      </c>
      <c r="K66" s="2" t="s">
        <v>47</v>
      </c>
      <c r="L66" s="86">
        <v>45996</v>
      </c>
      <c r="M66" s="2" t="s">
        <v>120</v>
      </c>
      <c r="N66" s="2" t="s">
        <v>43</v>
      </c>
      <c r="O66" s="2">
        <v>860</v>
      </c>
      <c r="P66" s="2">
        <v>1</v>
      </c>
      <c r="S66"/>
      <c r="T66"/>
      <c r="U66"/>
    </row>
    <row r="67" spans="2:21" s="37" customFormat="1" ht="18" customHeight="1" x14ac:dyDescent="0.3">
      <c r="B67" s="81" t="str">
        <f t="shared" si="14"/>
        <v>TBRT</v>
      </c>
      <c r="C67" s="81" t="str">
        <f t="shared" si="15"/>
        <v>T02</v>
      </c>
      <c r="D67" s="82" t="s">
        <v>86</v>
      </c>
      <c r="E67" s="82" t="s">
        <v>120</v>
      </c>
      <c r="F67" s="83">
        <v>750</v>
      </c>
      <c r="G67" s="82" t="s">
        <v>43</v>
      </c>
      <c r="H67" s="84">
        <f t="shared" si="16"/>
        <v>46143</v>
      </c>
      <c r="I67" s="38"/>
      <c r="J67" s="2" t="s">
        <v>54</v>
      </c>
      <c r="K67" s="2" t="s">
        <v>47</v>
      </c>
      <c r="L67" s="86">
        <v>45996</v>
      </c>
      <c r="M67" s="2" t="s">
        <v>120</v>
      </c>
      <c r="N67" s="2" t="s">
        <v>43</v>
      </c>
      <c r="O67" s="2">
        <v>751</v>
      </c>
      <c r="P67" s="2">
        <v>1</v>
      </c>
      <c r="S67"/>
      <c r="T67"/>
      <c r="U67"/>
    </row>
    <row r="68" spans="2:21" s="37" customFormat="1" ht="18" customHeight="1" x14ac:dyDescent="0.3">
      <c r="B68" s="81" t="str">
        <f t="shared" si="14"/>
        <v>TBRT</v>
      </c>
      <c r="C68" s="81" t="str">
        <f t="shared" si="15"/>
        <v>T02</v>
      </c>
      <c r="D68" s="82" t="s">
        <v>86</v>
      </c>
      <c r="E68" s="82" t="s">
        <v>120</v>
      </c>
      <c r="F68" s="83">
        <v>854</v>
      </c>
      <c r="G68" s="82" t="s">
        <v>43</v>
      </c>
      <c r="H68" s="84">
        <f t="shared" si="16"/>
        <v>46143</v>
      </c>
      <c r="I68" s="38"/>
      <c r="J68" s="2" t="s">
        <v>54</v>
      </c>
      <c r="K68" s="2" t="s">
        <v>47</v>
      </c>
      <c r="L68" s="86">
        <v>45996</v>
      </c>
      <c r="M68" s="2" t="s">
        <v>120</v>
      </c>
      <c r="N68" s="2" t="s">
        <v>43</v>
      </c>
      <c r="O68" s="2">
        <v>752</v>
      </c>
      <c r="P68" s="2">
        <v>1</v>
      </c>
      <c r="S68"/>
      <c r="T68"/>
      <c r="U68"/>
    </row>
    <row r="69" spans="2:21" s="37" customFormat="1" ht="18" customHeight="1" x14ac:dyDescent="0.3">
      <c r="B69" s="81" t="str">
        <f t="shared" si="14"/>
        <v>TBRT</v>
      </c>
      <c r="C69" s="81" t="str">
        <f t="shared" si="15"/>
        <v>T02</v>
      </c>
      <c r="D69" s="82" t="s">
        <v>86</v>
      </c>
      <c r="E69" s="82" t="s">
        <v>120</v>
      </c>
      <c r="F69" s="83">
        <v>759</v>
      </c>
      <c r="G69" s="82" t="s">
        <v>43</v>
      </c>
      <c r="H69" s="84">
        <f t="shared" si="16"/>
        <v>46143</v>
      </c>
      <c r="I69" s="38"/>
      <c r="J69" s="2" t="s">
        <v>54</v>
      </c>
      <c r="K69" s="2" t="s">
        <v>47</v>
      </c>
      <c r="L69" s="86">
        <v>45996</v>
      </c>
      <c r="M69" s="2" t="s">
        <v>120</v>
      </c>
      <c r="N69" s="2" t="s">
        <v>43</v>
      </c>
      <c r="O69" s="2">
        <v>753</v>
      </c>
      <c r="P69" s="2">
        <v>1</v>
      </c>
      <c r="S69"/>
      <c r="T69"/>
      <c r="U69"/>
    </row>
    <row r="70" spans="2:21" s="37" customFormat="1" ht="18" customHeight="1" x14ac:dyDescent="0.3">
      <c r="B70" s="81" t="str">
        <f t="shared" si="14"/>
        <v>TBRT</v>
      </c>
      <c r="C70" s="81" t="str">
        <f t="shared" si="15"/>
        <v>T02</v>
      </c>
      <c r="D70" s="82" t="s">
        <v>86</v>
      </c>
      <c r="E70" s="82" t="s">
        <v>120</v>
      </c>
      <c r="F70" s="83">
        <v>855</v>
      </c>
      <c r="G70" s="82" t="s">
        <v>43</v>
      </c>
      <c r="H70" s="84">
        <f t="shared" si="16"/>
        <v>46143</v>
      </c>
      <c r="I70" s="38"/>
      <c r="J70" s="2" t="s">
        <v>54</v>
      </c>
      <c r="K70" s="2" t="s">
        <v>47</v>
      </c>
      <c r="L70" s="86">
        <v>45996</v>
      </c>
      <c r="M70" s="2" t="s">
        <v>120</v>
      </c>
      <c r="N70" s="2" t="s">
        <v>43</v>
      </c>
      <c r="O70" s="2">
        <v>756</v>
      </c>
      <c r="P70" s="2">
        <v>1</v>
      </c>
      <c r="S70"/>
      <c r="T70"/>
      <c r="U70"/>
    </row>
    <row r="71" spans="2:21" s="37" customFormat="1" ht="18" customHeight="1" x14ac:dyDescent="0.3">
      <c r="B71" s="81" t="str">
        <f t="shared" si="14"/>
        <v>TBRT</v>
      </c>
      <c r="C71" s="81" t="str">
        <f t="shared" si="15"/>
        <v>T02</v>
      </c>
      <c r="D71" s="82" t="s">
        <v>86</v>
      </c>
      <c r="E71" s="82" t="s">
        <v>120</v>
      </c>
      <c r="F71" s="83">
        <v>760</v>
      </c>
      <c r="G71" s="82" t="s">
        <v>43</v>
      </c>
      <c r="H71" s="84">
        <f t="shared" si="16"/>
        <v>46143</v>
      </c>
      <c r="I71" s="38"/>
      <c r="J71" s="2" t="s">
        <v>54</v>
      </c>
      <c r="K71" s="2" t="s">
        <v>47</v>
      </c>
      <c r="L71" s="86">
        <v>45996</v>
      </c>
      <c r="M71" s="2" t="s">
        <v>120</v>
      </c>
      <c r="N71" s="2" t="s">
        <v>43</v>
      </c>
      <c r="O71" s="2">
        <v>757</v>
      </c>
      <c r="P71" s="2">
        <v>1</v>
      </c>
      <c r="S71"/>
      <c r="T71"/>
      <c r="U71"/>
    </row>
    <row r="72" spans="2:21" s="37" customFormat="1" ht="18" customHeight="1" x14ac:dyDescent="0.3">
      <c r="B72" s="81" t="str">
        <f t="shared" si="14"/>
        <v>TBRT</v>
      </c>
      <c r="C72" s="81" t="str">
        <f t="shared" si="15"/>
        <v>T02</v>
      </c>
      <c r="D72" s="82" t="s">
        <v>86</v>
      </c>
      <c r="E72" s="82" t="s">
        <v>120</v>
      </c>
      <c r="F72" s="83">
        <v>856</v>
      </c>
      <c r="G72" s="82" t="s">
        <v>43</v>
      </c>
      <c r="H72" s="84">
        <f t="shared" si="16"/>
        <v>46143</v>
      </c>
      <c r="I72" s="38"/>
      <c r="J72" s="2" t="s">
        <v>54</v>
      </c>
      <c r="K72" s="2" t="s">
        <v>47</v>
      </c>
      <c r="L72" s="86">
        <v>45996</v>
      </c>
      <c r="M72" s="2" t="s">
        <v>120</v>
      </c>
      <c r="N72" s="2" t="s">
        <v>43</v>
      </c>
      <c r="O72" s="2">
        <v>758</v>
      </c>
      <c r="P72" s="2">
        <v>1</v>
      </c>
      <c r="S72"/>
      <c r="T72"/>
      <c r="U72"/>
    </row>
    <row r="73" spans="2:21" s="37" customFormat="1" ht="18" customHeight="1" x14ac:dyDescent="0.3">
      <c r="B73" s="81" t="str">
        <f t="shared" si="14"/>
        <v>TBRT</v>
      </c>
      <c r="C73" s="81" t="str">
        <f t="shared" si="15"/>
        <v>T02</v>
      </c>
      <c r="D73" s="82" t="s">
        <v>86</v>
      </c>
      <c r="E73" s="82" t="s">
        <v>120</v>
      </c>
      <c r="F73" s="83">
        <v>751</v>
      </c>
      <c r="G73" s="82" t="s">
        <v>43</v>
      </c>
      <c r="H73" s="84">
        <f t="shared" si="16"/>
        <v>46143</v>
      </c>
      <c r="I73" s="38"/>
      <c r="J73" s="2" t="s">
        <v>54</v>
      </c>
      <c r="K73" s="2" t="s">
        <v>47</v>
      </c>
      <c r="L73" s="86">
        <v>45996</v>
      </c>
      <c r="M73" s="2" t="s">
        <v>120</v>
      </c>
      <c r="N73" s="2" t="s">
        <v>43</v>
      </c>
      <c r="O73" s="2">
        <v>759</v>
      </c>
      <c r="P73" s="2">
        <v>1</v>
      </c>
      <c r="S73"/>
      <c r="T73"/>
      <c r="U73"/>
    </row>
    <row r="74" spans="2:21" s="37" customFormat="1" ht="18" customHeight="1" x14ac:dyDescent="0.3">
      <c r="B74" s="81" t="str">
        <f t="shared" si="14"/>
        <v>TBRT</v>
      </c>
      <c r="C74" s="81" t="str">
        <f t="shared" si="15"/>
        <v>T02</v>
      </c>
      <c r="D74" s="82" t="s">
        <v>86</v>
      </c>
      <c r="E74" s="82" t="s">
        <v>120</v>
      </c>
      <c r="F74" s="83">
        <v>857</v>
      </c>
      <c r="G74" s="82" t="s">
        <v>43</v>
      </c>
      <c r="H74" s="84">
        <f t="shared" si="16"/>
        <v>46143</v>
      </c>
      <c r="I74" s="38"/>
      <c r="J74" s="2" t="s">
        <v>54</v>
      </c>
      <c r="K74" s="2" t="s">
        <v>47</v>
      </c>
      <c r="L74" s="86">
        <v>45996</v>
      </c>
      <c r="M74" s="2" t="s">
        <v>120</v>
      </c>
      <c r="N74" s="2" t="s">
        <v>43</v>
      </c>
      <c r="O74" s="2">
        <v>760</v>
      </c>
      <c r="P74" s="2">
        <v>1</v>
      </c>
      <c r="S74"/>
      <c r="T74"/>
      <c r="U74"/>
    </row>
    <row r="75" spans="2:21" s="37" customFormat="1" ht="18" customHeight="1" x14ac:dyDescent="0.3">
      <c r="B75" s="81" t="str">
        <f t="shared" si="14"/>
        <v>TBRT</v>
      </c>
      <c r="C75" s="81" t="str">
        <f t="shared" si="15"/>
        <v>T02</v>
      </c>
      <c r="D75" s="82" t="s">
        <v>86</v>
      </c>
      <c r="E75" s="82" t="s">
        <v>120</v>
      </c>
      <c r="F75" s="83">
        <v>752</v>
      </c>
      <c r="G75" s="82" t="s">
        <v>43</v>
      </c>
      <c r="H75" s="84">
        <f t="shared" si="16"/>
        <v>46143</v>
      </c>
      <c r="I75" s="38"/>
      <c r="J75" s="2" t="s">
        <v>54</v>
      </c>
      <c r="K75" s="2" t="s">
        <v>47</v>
      </c>
      <c r="L75" s="86">
        <v>45996</v>
      </c>
      <c r="M75" s="2" t="s">
        <v>120</v>
      </c>
      <c r="N75" s="2" t="s">
        <v>43</v>
      </c>
      <c r="O75" s="2">
        <v>750</v>
      </c>
      <c r="P75" s="2">
        <v>1</v>
      </c>
      <c r="S75"/>
      <c r="T75"/>
      <c r="U75"/>
    </row>
    <row r="76" spans="2:21" s="37" customFormat="1" ht="18" customHeight="1" x14ac:dyDescent="0.3">
      <c r="B76" s="81" t="str">
        <f t="shared" si="14"/>
        <v>TBRT</v>
      </c>
      <c r="C76" s="81" t="str">
        <f t="shared" si="15"/>
        <v>T02</v>
      </c>
      <c r="D76" s="82" t="s">
        <v>86</v>
      </c>
      <c r="E76" s="82" t="s">
        <v>120</v>
      </c>
      <c r="F76" s="83">
        <v>858</v>
      </c>
      <c r="G76" s="82" t="s">
        <v>43</v>
      </c>
      <c r="H76" s="84">
        <f t="shared" si="16"/>
        <v>46143</v>
      </c>
      <c r="I76" s="38"/>
      <c r="J76" s="2" t="s">
        <v>123</v>
      </c>
      <c r="K76" s="2"/>
      <c r="L76" s="2"/>
      <c r="M76" s="2"/>
      <c r="N76" s="2"/>
      <c r="O76" s="2"/>
      <c r="P76" s="2">
        <v>57</v>
      </c>
      <c r="S76"/>
      <c r="T76"/>
      <c r="U76"/>
    </row>
    <row r="77" spans="2:21" s="37" customFormat="1" ht="18" customHeight="1" x14ac:dyDescent="0.3">
      <c r="B77" s="81" t="str">
        <f t="shared" si="14"/>
        <v>TBRT</v>
      </c>
      <c r="C77" s="81" t="str">
        <f t="shared" si="15"/>
        <v>T02</v>
      </c>
      <c r="D77" s="82" t="s">
        <v>86</v>
      </c>
      <c r="E77" s="82" t="s">
        <v>120</v>
      </c>
      <c r="F77" s="83">
        <v>753</v>
      </c>
      <c r="G77" s="82" t="s">
        <v>43</v>
      </c>
      <c r="H77" s="84">
        <f t="shared" si="16"/>
        <v>46143</v>
      </c>
      <c r="I77" s="38"/>
      <c r="J77" s="129"/>
      <c r="K77" s="129"/>
      <c r="L77" s="130"/>
      <c r="M77" s="129"/>
      <c r="N77" s="38"/>
      <c r="O77" s="38"/>
      <c r="P77" s="38"/>
      <c r="S77"/>
      <c r="T77"/>
      <c r="U77"/>
    </row>
    <row r="78" spans="2:21" s="37" customFormat="1" ht="18" customHeight="1" x14ac:dyDescent="0.3">
      <c r="B78" s="81" t="str">
        <f t="shared" si="14"/>
        <v>TBRT</v>
      </c>
      <c r="C78" s="81" t="str">
        <f t="shared" si="15"/>
        <v>T02</v>
      </c>
      <c r="D78" s="82" t="s">
        <v>86</v>
      </c>
      <c r="E78" s="82" t="s">
        <v>120</v>
      </c>
      <c r="F78" s="83">
        <v>859</v>
      </c>
      <c r="G78" s="82" t="s">
        <v>43</v>
      </c>
      <c r="H78" s="84">
        <f t="shared" si="16"/>
        <v>46143</v>
      </c>
      <c r="I78" s="38"/>
      <c r="J78" s="129"/>
      <c r="K78" s="129"/>
      <c r="L78" s="130"/>
      <c r="M78" s="129"/>
      <c r="N78" s="38"/>
      <c r="O78" s="38"/>
      <c r="P78" s="38"/>
      <c r="S78"/>
      <c r="T78"/>
      <c r="U78"/>
    </row>
    <row r="79" spans="2:21" s="37" customFormat="1" ht="18" customHeight="1" x14ac:dyDescent="0.3">
      <c r="B79" s="81" t="str">
        <f t="shared" si="14"/>
        <v>TBRT</v>
      </c>
      <c r="C79" s="81" t="str">
        <f t="shared" si="15"/>
        <v>T02</v>
      </c>
      <c r="D79" s="82" t="s">
        <v>86</v>
      </c>
      <c r="E79" s="82" t="s">
        <v>120</v>
      </c>
      <c r="F79" s="83">
        <v>860</v>
      </c>
      <c r="G79" s="82" t="s">
        <v>43</v>
      </c>
      <c r="H79" s="84">
        <f t="shared" si="16"/>
        <v>46143</v>
      </c>
      <c r="I79" s="38"/>
      <c r="J79" s="129"/>
      <c r="K79" s="129"/>
      <c r="L79" s="130"/>
      <c r="M79" s="129"/>
      <c r="N79" s="38"/>
      <c r="O79" s="38"/>
      <c r="P79" s="38"/>
      <c r="S79"/>
      <c r="T79"/>
      <c r="U79"/>
    </row>
  </sheetData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BK53"/>
  <sheetViews>
    <sheetView showGridLines="0" tabSelected="1" zoomScale="75" zoomScaleNormal="75" zoomScaleSheetLayoutView="75" workbookViewId="0">
      <pane xSplit="2" topLeftCell="C1" activePane="topRight" state="frozen"/>
      <selection sqref="A1:XFD1048576"/>
      <selection pane="topRight" activeCell="B7" sqref="B7"/>
    </sheetView>
  </sheetViews>
  <sheetFormatPr defaultColWidth="9.109375" defaultRowHeight="18" customHeight="1" x14ac:dyDescent="0.25"/>
  <cols>
    <col min="1" max="1" width="2.5546875" style="163" customWidth="1"/>
    <col min="2" max="2" width="24.77734375" style="165" customWidth="1"/>
    <col min="3" max="3" width="9.88671875" style="161" customWidth="1"/>
    <col min="4" max="4" width="12.88671875" style="161" customWidth="1"/>
    <col min="5" max="5" width="12.5546875" style="161" customWidth="1"/>
    <col min="6" max="6" width="13" style="161" customWidth="1"/>
    <col min="7" max="31" width="10.109375" style="161" customWidth="1"/>
    <col min="32" max="32" width="10.109375" style="165" customWidth="1"/>
    <col min="33" max="62" width="10.109375" style="161" customWidth="1"/>
    <col min="63" max="63" width="2.6640625" style="161" customWidth="1"/>
    <col min="64" max="76" width="10.33203125" style="161" customWidth="1"/>
    <col min="77" max="16384" width="9.109375" style="161"/>
  </cols>
  <sheetData>
    <row r="1" spans="1:63" s="163" customFormat="1" ht="18" customHeight="1" thickBot="1" x14ac:dyDescent="0.3">
      <c r="A1" s="161"/>
      <c r="B1" s="162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</row>
    <row r="2" spans="1:63" s="162" customFormat="1" ht="21.75" customHeight="1" x14ac:dyDescent="0.3">
      <c r="A2" s="164"/>
      <c r="B2" s="197" t="str">
        <f>Input!$B$1 &amp;"" &amp;Input!$C$1 &amp;": " &amp;Input!$C$2</f>
        <v>Route T02: Atlantis - Table View - Civic Centre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9"/>
      <c r="U2" s="199"/>
      <c r="V2" s="200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207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65"/>
    </row>
    <row r="3" spans="1:63" s="162" customFormat="1" ht="21.75" customHeight="1" x14ac:dyDescent="0.3">
      <c r="A3" s="166"/>
      <c r="B3" s="201" t="str">
        <f>Input!$B$3 &amp;" " &amp;TEXT(Input!$C$3,"dd mmm yyyy")</f>
        <v>Timetable effective 01 May 2026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9"/>
      <c r="U3" s="209"/>
      <c r="V3" s="202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10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65"/>
    </row>
    <row r="4" spans="1:63" s="162" customFormat="1" ht="21.75" customHeight="1" thickBot="1" x14ac:dyDescent="0.35">
      <c r="A4" s="164"/>
      <c r="B4" s="203" t="s">
        <v>125</v>
      </c>
      <c r="C4" s="204"/>
      <c r="D4" s="204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11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65"/>
    </row>
    <row r="5" spans="1:63" s="163" customFormat="1" ht="18" customHeight="1" x14ac:dyDescent="0.25">
      <c r="A5" s="161"/>
      <c r="B5" s="162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</row>
    <row r="6" spans="1:63" s="180" customFormat="1" ht="18" customHeight="1" x14ac:dyDescent="0.3">
      <c r="A6" s="165"/>
      <c r="B6" s="175" t="s">
        <v>3</v>
      </c>
      <c r="C6" s="176" t="s">
        <v>5</v>
      </c>
      <c r="D6" s="177">
        <v>0.19722222222222222</v>
      </c>
      <c r="E6" s="178">
        <v>0.21041666666666667</v>
      </c>
      <c r="F6" s="178">
        <v>0.22222222222222221</v>
      </c>
      <c r="G6" s="178">
        <v>0.23263888888888887</v>
      </c>
      <c r="H6" s="178">
        <v>0.24097222222222223</v>
      </c>
      <c r="I6" s="178">
        <v>0.24305555555555555</v>
      </c>
      <c r="J6" s="178">
        <v>0.24722222222222223</v>
      </c>
      <c r="K6" s="178">
        <v>0.25138888888888888</v>
      </c>
      <c r="L6" s="178">
        <v>0.25347222222222221</v>
      </c>
      <c r="M6" s="178">
        <v>0.26180555555555557</v>
      </c>
      <c r="N6" s="178">
        <v>0.2638888888888889</v>
      </c>
      <c r="O6" s="179">
        <v>0.26805555555555555</v>
      </c>
      <c r="P6" s="178">
        <v>0.2722222222222222</v>
      </c>
      <c r="Q6" s="178">
        <v>0.27430555555555552</v>
      </c>
      <c r="R6" s="178">
        <v>0.27777777777777779</v>
      </c>
      <c r="S6" s="178">
        <v>0.28194444444444444</v>
      </c>
      <c r="T6" s="178">
        <v>0.28472222222222221</v>
      </c>
      <c r="U6" s="178">
        <v>0.28819444444444448</v>
      </c>
      <c r="V6" s="178">
        <v>0.29305555555555557</v>
      </c>
      <c r="W6" s="178">
        <v>0.29444444444444445</v>
      </c>
      <c r="X6" s="179">
        <v>0.2986111111111111</v>
      </c>
      <c r="Y6" s="178">
        <v>0.3034722222222222</v>
      </c>
      <c r="Z6" s="178">
        <v>0.30555555555555552</v>
      </c>
      <c r="AA6" s="178">
        <v>0.31388888888888888</v>
      </c>
      <c r="AB6" s="178">
        <v>0.31805555555555554</v>
      </c>
      <c r="AC6" s="178">
        <v>0.32430555555555557</v>
      </c>
      <c r="AD6" s="178">
        <v>0.32847222222222222</v>
      </c>
      <c r="AE6" s="178">
        <v>0.3347222222222222</v>
      </c>
      <c r="AF6" s="179">
        <v>0.35416666666666669</v>
      </c>
      <c r="AG6" s="181">
        <v>0.66111111111111098</v>
      </c>
      <c r="AH6" s="181">
        <v>0.67847222222222225</v>
      </c>
      <c r="AI6" s="181">
        <v>0.69374999999999998</v>
      </c>
      <c r="AJ6" s="181">
        <v>0.7090277777777777</v>
      </c>
    </row>
    <row r="7" spans="1:63" ht="18" customHeight="1" x14ac:dyDescent="0.3">
      <c r="A7" s="180"/>
      <c r="B7" s="170" t="s">
        <v>6</v>
      </c>
      <c r="C7" s="169" t="s">
        <v>5</v>
      </c>
      <c r="D7" s="182">
        <v>0.20624999999999999</v>
      </c>
      <c r="E7" s="172">
        <v>0.21944444444444444</v>
      </c>
      <c r="F7" s="172">
        <v>0.23124999999999998</v>
      </c>
      <c r="G7" s="172">
        <v>0.24166666666666664</v>
      </c>
      <c r="H7" s="172"/>
      <c r="I7" s="172">
        <v>0.25208333333333333</v>
      </c>
      <c r="J7" s="172"/>
      <c r="K7" s="172"/>
      <c r="L7" s="172">
        <v>0.26250000000000001</v>
      </c>
      <c r="M7" s="172"/>
      <c r="N7" s="172">
        <v>0.2729166666666667</v>
      </c>
      <c r="O7" s="173">
        <v>0.27708333333333335</v>
      </c>
      <c r="P7" s="172"/>
      <c r="Q7" s="172">
        <v>0.28333333333333333</v>
      </c>
      <c r="R7" s="172"/>
      <c r="S7" s="172"/>
      <c r="T7" s="172">
        <v>0.29375000000000001</v>
      </c>
      <c r="U7" s="172"/>
      <c r="V7" s="172"/>
      <c r="W7" s="172">
        <v>0.30347222222222225</v>
      </c>
      <c r="X7" s="173">
        <v>0.30763888888888891</v>
      </c>
      <c r="Y7" s="172"/>
      <c r="Z7" s="172">
        <v>0.31458333333333333</v>
      </c>
      <c r="AA7" s="172"/>
      <c r="AB7" s="172">
        <v>0.32708333333333334</v>
      </c>
      <c r="AC7" s="172"/>
      <c r="AD7" s="172">
        <v>0.33750000000000002</v>
      </c>
      <c r="AE7" s="172"/>
      <c r="AF7" s="173">
        <v>0.36319444444444449</v>
      </c>
      <c r="AG7" s="174"/>
      <c r="AH7" s="174">
        <v>0.6875</v>
      </c>
      <c r="AI7" s="174"/>
      <c r="AJ7" s="174"/>
    </row>
    <row r="8" spans="1:63" ht="18" customHeight="1" x14ac:dyDescent="0.3">
      <c r="A8" s="165"/>
      <c r="B8" s="170" t="s">
        <v>8</v>
      </c>
      <c r="C8" s="169" t="s">
        <v>5</v>
      </c>
      <c r="D8" s="182">
        <v>0.20763888888888887</v>
      </c>
      <c r="E8" s="172">
        <v>0.22083333333333333</v>
      </c>
      <c r="F8" s="172">
        <v>0.23263888888888887</v>
      </c>
      <c r="G8" s="172">
        <v>0.24305555555555552</v>
      </c>
      <c r="H8" s="172"/>
      <c r="I8" s="172">
        <v>0.25347222222222221</v>
      </c>
      <c r="J8" s="172"/>
      <c r="K8" s="172"/>
      <c r="L8" s="172">
        <v>0.2638888888888889</v>
      </c>
      <c r="M8" s="172"/>
      <c r="N8" s="172">
        <v>0.27430555555555558</v>
      </c>
      <c r="O8" s="173">
        <v>0.27847222222222223</v>
      </c>
      <c r="P8" s="172"/>
      <c r="Q8" s="172">
        <v>0.28472222222222221</v>
      </c>
      <c r="R8" s="172"/>
      <c r="S8" s="172"/>
      <c r="T8" s="172">
        <v>0.2951388888888889</v>
      </c>
      <c r="U8" s="172"/>
      <c r="V8" s="172"/>
      <c r="W8" s="172">
        <v>0.30486111111111114</v>
      </c>
      <c r="X8" s="173">
        <v>0.30902777777777779</v>
      </c>
      <c r="Y8" s="172"/>
      <c r="Z8" s="172">
        <v>0.31597222222222221</v>
      </c>
      <c r="AA8" s="172"/>
      <c r="AB8" s="172">
        <v>0.32847222222222222</v>
      </c>
      <c r="AC8" s="172"/>
      <c r="AD8" s="172">
        <v>0.33888888888888891</v>
      </c>
      <c r="AE8" s="172"/>
      <c r="AF8" s="173">
        <v>0.36458333333333337</v>
      </c>
      <c r="AG8" s="174"/>
      <c r="AH8" s="174">
        <v>0.68888888888888899</v>
      </c>
      <c r="AI8" s="174"/>
      <c r="AJ8" s="174"/>
    </row>
    <row r="9" spans="1:63" ht="18" customHeight="1" x14ac:dyDescent="0.3">
      <c r="A9" s="165"/>
      <c r="B9" s="170" t="s">
        <v>10</v>
      </c>
      <c r="C9" s="169" t="s">
        <v>5</v>
      </c>
      <c r="D9" s="182">
        <v>0.20833333333333331</v>
      </c>
      <c r="E9" s="172">
        <v>0.22152777777777777</v>
      </c>
      <c r="F9" s="172">
        <v>0.23333333333333331</v>
      </c>
      <c r="G9" s="172">
        <v>0.24374999999999997</v>
      </c>
      <c r="H9" s="172"/>
      <c r="I9" s="172">
        <v>0.25416666666666665</v>
      </c>
      <c r="J9" s="172"/>
      <c r="K9" s="172"/>
      <c r="L9" s="172">
        <v>0.26458333333333334</v>
      </c>
      <c r="M9" s="172"/>
      <c r="N9" s="172">
        <v>0.27500000000000002</v>
      </c>
      <c r="O9" s="173">
        <v>0.27916666666666667</v>
      </c>
      <c r="P9" s="172"/>
      <c r="Q9" s="172">
        <v>0.28541666666666665</v>
      </c>
      <c r="R9" s="172"/>
      <c r="S9" s="172"/>
      <c r="T9" s="172">
        <v>0.29583333333333334</v>
      </c>
      <c r="U9" s="172"/>
      <c r="V9" s="172"/>
      <c r="W9" s="172">
        <v>0.30555555555555558</v>
      </c>
      <c r="X9" s="173">
        <v>0.30972222222222223</v>
      </c>
      <c r="Y9" s="172"/>
      <c r="Z9" s="172">
        <v>0.31666666666666665</v>
      </c>
      <c r="AA9" s="172"/>
      <c r="AB9" s="172">
        <v>0.32916666666666666</v>
      </c>
      <c r="AC9" s="172"/>
      <c r="AD9" s="172">
        <v>0.33958333333333335</v>
      </c>
      <c r="AE9" s="172"/>
      <c r="AF9" s="173">
        <v>0.36527777777777781</v>
      </c>
      <c r="AG9" s="174"/>
      <c r="AH9" s="174">
        <v>0.68958333333333333</v>
      </c>
      <c r="AI9" s="174"/>
      <c r="AJ9" s="174"/>
    </row>
    <row r="10" spans="1:63" ht="18" customHeight="1" x14ac:dyDescent="0.3">
      <c r="A10" s="165"/>
      <c r="B10" s="170" t="s">
        <v>12</v>
      </c>
      <c r="C10" s="169" t="s">
        <v>5</v>
      </c>
      <c r="D10" s="182">
        <v>0.21111111111111108</v>
      </c>
      <c r="E10" s="172">
        <v>0.22430555555555556</v>
      </c>
      <c r="F10" s="172">
        <v>0.23611111111111108</v>
      </c>
      <c r="G10" s="172">
        <v>0.24652777777777773</v>
      </c>
      <c r="H10" s="172"/>
      <c r="I10" s="172">
        <v>0.25694444444444442</v>
      </c>
      <c r="J10" s="172"/>
      <c r="K10" s="172"/>
      <c r="L10" s="172">
        <v>0.2673611111111111</v>
      </c>
      <c r="M10" s="172"/>
      <c r="N10" s="172">
        <v>0.27777777777777779</v>
      </c>
      <c r="O10" s="173">
        <v>0.28194444444444444</v>
      </c>
      <c r="P10" s="172"/>
      <c r="Q10" s="172">
        <v>0.28819444444444442</v>
      </c>
      <c r="R10" s="172"/>
      <c r="S10" s="172"/>
      <c r="T10" s="172">
        <v>0.2986111111111111</v>
      </c>
      <c r="U10" s="172"/>
      <c r="V10" s="172"/>
      <c r="W10" s="172">
        <v>0.30833333333333335</v>
      </c>
      <c r="X10" s="173">
        <v>0.3125</v>
      </c>
      <c r="Y10" s="172"/>
      <c r="Z10" s="172">
        <v>0.31944444444444442</v>
      </c>
      <c r="AA10" s="172"/>
      <c r="AB10" s="172">
        <v>0.33194444444444443</v>
      </c>
      <c r="AC10" s="172"/>
      <c r="AD10" s="172">
        <v>0.34236111111111112</v>
      </c>
      <c r="AE10" s="172"/>
      <c r="AF10" s="173">
        <v>0.36805555555555558</v>
      </c>
      <c r="AG10" s="174"/>
      <c r="AH10" s="174">
        <v>0.69236111111111109</v>
      </c>
      <c r="AI10" s="174"/>
      <c r="AJ10" s="174"/>
    </row>
    <row r="11" spans="1:63" ht="18" customHeight="1" x14ac:dyDescent="0.3">
      <c r="A11" s="180"/>
      <c r="B11" s="170" t="s">
        <v>14</v>
      </c>
      <c r="C11" s="169" t="s">
        <v>5</v>
      </c>
      <c r="D11" s="182">
        <v>0.21666666666666665</v>
      </c>
      <c r="E11" s="172">
        <v>0.2298611111111111</v>
      </c>
      <c r="F11" s="172">
        <v>0.24166666666666664</v>
      </c>
      <c r="G11" s="172">
        <v>0.25208333333333327</v>
      </c>
      <c r="H11" s="172">
        <v>0.2590277777777778</v>
      </c>
      <c r="I11" s="172">
        <v>0.26249999999999996</v>
      </c>
      <c r="J11" s="172">
        <v>0.26527777777777778</v>
      </c>
      <c r="K11" s="172">
        <v>0.26944444444444443</v>
      </c>
      <c r="L11" s="172">
        <v>0.27291666666666664</v>
      </c>
      <c r="M11" s="172">
        <v>0.27986111111111112</v>
      </c>
      <c r="N11" s="172">
        <v>0.28333333333333333</v>
      </c>
      <c r="O11" s="173">
        <v>0.28749999999999998</v>
      </c>
      <c r="P11" s="172">
        <v>0.2902777777777778</v>
      </c>
      <c r="Q11" s="172">
        <v>0.29374999999999996</v>
      </c>
      <c r="R11" s="172">
        <v>0.29583333333333339</v>
      </c>
      <c r="S11" s="172" t="s">
        <v>61</v>
      </c>
      <c r="T11" s="172">
        <v>0.30416666666666664</v>
      </c>
      <c r="U11" s="172">
        <v>0.30625000000000002</v>
      </c>
      <c r="V11" s="172">
        <v>0.31111111111111112</v>
      </c>
      <c r="W11" s="172">
        <v>0.31388888888888888</v>
      </c>
      <c r="X11" s="173">
        <v>0.31805555555555554</v>
      </c>
      <c r="Y11" s="172">
        <v>0.3215277777777778</v>
      </c>
      <c r="Z11" s="172">
        <v>0.32499999999999996</v>
      </c>
      <c r="AA11" s="172">
        <v>0.33194444444444443</v>
      </c>
      <c r="AB11" s="172">
        <v>0.33749999999999997</v>
      </c>
      <c r="AC11" s="172">
        <v>0.34236111111111112</v>
      </c>
      <c r="AD11" s="172">
        <v>0.34791666666666665</v>
      </c>
      <c r="AE11" s="172">
        <v>0.3527777777777778</v>
      </c>
      <c r="AF11" s="173">
        <v>0.37361111111111112</v>
      </c>
      <c r="AG11" s="174">
        <v>0.67916666666666659</v>
      </c>
      <c r="AH11" s="174">
        <v>0.69791666666666663</v>
      </c>
      <c r="AI11" s="174">
        <v>0.71180555555555558</v>
      </c>
      <c r="AJ11" s="174">
        <v>0.7270833333333333</v>
      </c>
    </row>
    <row r="12" spans="1:63" ht="18" customHeight="1" x14ac:dyDescent="0.3">
      <c r="A12" s="161"/>
      <c r="B12" s="170" t="s">
        <v>16</v>
      </c>
      <c r="C12" s="169" t="s">
        <v>5</v>
      </c>
      <c r="D12" s="182">
        <v>0.21805555555555553</v>
      </c>
      <c r="E12" s="172">
        <v>0.23124999999999998</v>
      </c>
      <c r="F12" s="172">
        <v>0.24305555555555552</v>
      </c>
      <c r="G12" s="172">
        <v>0.25347222222222215</v>
      </c>
      <c r="H12" s="172">
        <v>0.26041666666666669</v>
      </c>
      <c r="I12" s="172">
        <v>0.26388888888888884</v>
      </c>
      <c r="J12" s="172">
        <v>0.26666666666666666</v>
      </c>
      <c r="K12" s="172">
        <v>0.27083333333333331</v>
      </c>
      <c r="L12" s="172">
        <v>0.27430555555555552</v>
      </c>
      <c r="M12" s="172">
        <v>0.28125</v>
      </c>
      <c r="N12" s="172">
        <v>0.28472222222222221</v>
      </c>
      <c r="O12" s="173">
        <v>0.28888888888888886</v>
      </c>
      <c r="P12" s="172">
        <v>0.29166666666666669</v>
      </c>
      <c r="Q12" s="172">
        <v>0.29513888888888884</v>
      </c>
      <c r="R12" s="172">
        <v>0.29722222222222222</v>
      </c>
      <c r="S12" s="172" t="s">
        <v>60</v>
      </c>
      <c r="T12" s="172">
        <v>0.30555555555555552</v>
      </c>
      <c r="U12" s="172">
        <v>0.30763888888888891</v>
      </c>
      <c r="V12" s="172">
        <v>0.3125</v>
      </c>
      <c r="W12" s="172">
        <v>0.31527777777777777</v>
      </c>
      <c r="X12" s="173">
        <v>0.31944444444444442</v>
      </c>
      <c r="Y12" s="172">
        <v>0.32291666666666669</v>
      </c>
      <c r="Z12" s="172">
        <v>0.32638888888888884</v>
      </c>
      <c r="AA12" s="172">
        <v>0.33333333333333331</v>
      </c>
      <c r="AB12" s="172">
        <v>0.33888888888888885</v>
      </c>
      <c r="AC12" s="172">
        <v>0.34375</v>
      </c>
      <c r="AD12" s="172">
        <v>0.34930555555555554</v>
      </c>
      <c r="AE12" s="172">
        <v>0.35416666666666669</v>
      </c>
      <c r="AF12" s="173">
        <v>0.375</v>
      </c>
      <c r="AG12" s="174">
        <v>0.68055555555555547</v>
      </c>
      <c r="AH12" s="174">
        <v>0.69930555555555562</v>
      </c>
      <c r="AI12" s="174">
        <v>0.71319444444444446</v>
      </c>
      <c r="AJ12" s="174">
        <v>0.72847222222222219</v>
      </c>
    </row>
    <row r="13" spans="1:63" ht="18" customHeight="1" x14ac:dyDescent="0.3">
      <c r="A13" s="161"/>
      <c r="B13" s="170" t="s">
        <v>18</v>
      </c>
      <c r="C13" s="169" t="s">
        <v>5</v>
      </c>
      <c r="D13" s="182">
        <v>0.22291666666666665</v>
      </c>
      <c r="E13" s="172">
        <v>0.23611111111111113</v>
      </c>
      <c r="F13" s="172">
        <v>0.24791666666666665</v>
      </c>
      <c r="G13" s="172">
        <v>0.25833333333333325</v>
      </c>
      <c r="H13" s="172">
        <v>0.26527777777777778</v>
      </c>
      <c r="I13" s="172">
        <v>0.26874999999999993</v>
      </c>
      <c r="J13" s="172">
        <v>0.27152777777777776</v>
      </c>
      <c r="K13" s="172">
        <v>0.27569444444444446</v>
      </c>
      <c r="L13" s="172">
        <v>0.27916666666666662</v>
      </c>
      <c r="M13" s="172">
        <v>0.28611111111111115</v>
      </c>
      <c r="N13" s="172">
        <v>0.2895833333333333</v>
      </c>
      <c r="O13" s="173">
        <v>0.29374999999999996</v>
      </c>
      <c r="P13" s="172">
        <v>0.29652777777777778</v>
      </c>
      <c r="Q13" s="172">
        <v>0.29999999999999993</v>
      </c>
      <c r="R13" s="172">
        <v>0.30208333333333331</v>
      </c>
      <c r="S13" s="172" t="s">
        <v>59</v>
      </c>
      <c r="T13" s="172">
        <v>0.31041666666666662</v>
      </c>
      <c r="U13" s="172">
        <v>0.31250000000000006</v>
      </c>
      <c r="V13" s="172">
        <v>0.31736111111111115</v>
      </c>
      <c r="W13" s="172">
        <v>0.32013888888888886</v>
      </c>
      <c r="X13" s="173">
        <v>0.32430555555555551</v>
      </c>
      <c r="Y13" s="172">
        <v>0.32777777777777778</v>
      </c>
      <c r="Z13" s="172">
        <v>0.33124999999999993</v>
      </c>
      <c r="AA13" s="172">
        <v>0.33819444444444446</v>
      </c>
      <c r="AB13" s="172">
        <v>0.34374999999999994</v>
      </c>
      <c r="AC13" s="172">
        <v>0.34861111111111115</v>
      </c>
      <c r="AD13" s="172">
        <v>0.35416666666666663</v>
      </c>
      <c r="AE13" s="172">
        <v>0.35902777777777778</v>
      </c>
      <c r="AF13" s="173">
        <v>0.37986111111111109</v>
      </c>
      <c r="AG13" s="174">
        <v>0.68541666666666656</v>
      </c>
      <c r="AH13" s="174">
        <v>0.70416666666666661</v>
      </c>
      <c r="AI13" s="174">
        <v>0.71805555555555556</v>
      </c>
      <c r="AJ13" s="174">
        <v>0.73333333333333328</v>
      </c>
    </row>
    <row r="14" spans="1:63" ht="18" customHeight="1" x14ac:dyDescent="0.3">
      <c r="A14" s="161"/>
      <c r="B14" s="170" t="s">
        <v>18</v>
      </c>
      <c r="C14" s="169" t="s">
        <v>5</v>
      </c>
      <c r="D14" s="18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3"/>
      <c r="P14" s="172"/>
      <c r="Q14" s="172"/>
      <c r="R14" s="172"/>
      <c r="S14" s="172"/>
      <c r="T14" s="172"/>
      <c r="U14" s="172"/>
      <c r="V14" s="172"/>
      <c r="W14" s="172"/>
      <c r="X14" s="173"/>
      <c r="Y14" s="172"/>
      <c r="Z14" s="172"/>
      <c r="AA14" s="172"/>
      <c r="AB14" s="172"/>
      <c r="AC14" s="172"/>
      <c r="AD14" s="172"/>
      <c r="AE14" s="172"/>
      <c r="AF14" s="173"/>
      <c r="AG14" s="174"/>
      <c r="AH14" s="174"/>
      <c r="AI14" s="174"/>
      <c r="AJ14" s="174"/>
    </row>
    <row r="15" spans="1:63" ht="18" customHeight="1" x14ac:dyDescent="0.3">
      <c r="A15" s="161"/>
      <c r="B15" s="170" t="s">
        <v>21</v>
      </c>
      <c r="C15" s="169" t="s">
        <v>5</v>
      </c>
      <c r="D15" s="182">
        <v>0.22638888888888886</v>
      </c>
      <c r="E15" s="172">
        <v>0.23958333333333334</v>
      </c>
      <c r="F15" s="172">
        <v>0.25138888888888888</v>
      </c>
      <c r="G15" s="172">
        <v>0.26180555555555546</v>
      </c>
      <c r="H15" s="172"/>
      <c r="I15" s="172">
        <v>0.27222222222222214</v>
      </c>
      <c r="J15" s="172"/>
      <c r="K15" s="172"/>
      <c r="L15" s="172">
        <v>0.28263888888888883</v>
      </c>
      <c r="M15" s="172"/>
      <c r="N15" s="172">
        <v>0.29305555555555551</v>
      </c>
      <c r="O15" s="173">
        <v>0.29722222222222217</v>
      </c>
      <c r="P15" s="172"/>
      <c r="Q15" s="172">
        <v>0.30347222222222214</v>
      </c>
      <c r="R15" s="172"/>
      <c r="S15" s="172"/>
      <c r="T15" s="172">
        <v>0.31388888888888883</v>
      </c>
      <c r="U15" s="172"/>
      <c r="V15" s="172"/>
      <c r="W15" s="172">
        <v>0.32361111111111107</v>
      </c>
      <c r="X15" s="173">
        <v>0.32777777777777772</v>
      </c>
      <c r="Y15" s="172"/>
      <c r="Z15" s="172">
        <v>0.33472222222222214</v>
      </c>
      <c r="AA15" s="172"/>
      <c r="AB15" s="172">
        <v>0.34722222222222215</v>
      </c>
      <c r="AC15" s="172"/>
      <c r="AD15" s="172">
        <v>0.35763888888888884</v>
      </c>
      <c r="AE15" s="172"/>
      <c r="AF15" s="173">
        <v>0.3833333333333333</v>
      </c>
      <c r="AG15" s="174"/>
      <c r="AH15" s="174">
        <v>0.70763888888888893</v>
      </c>
      <c r="AI15" s="174"/>
      <c r="AJ15" s="174"/>
    </row>
    <row r="16" spans="1:63" ht="18" customHeight="1" x14ac:dyDescent="0.3">
      <c r="A16" s="161"/>
      <c r="B16" s="170" t="s">
        <v>23</v>
      </c>
      <c r="C16" s="169" t="s">
        <v>5</v>
      </c>
      <c r="D16" s="182">
        <v>0.22777777777777775</v>
      </c>
      <c r="E16" s="172">
        <v>0.24097222222222223</v>
      </c>
      <c r="F16" s="172">
        <v>0.25277777777777777</v>
      </c>
      <c r="G16" s="172">
        <v>0.26319444444444434</v>
      </c>
      <c r="H16" s="172">
        <v>0.27013888888888887</v>
      </c>
      <c r="I16" s="172">
        <v>0.27361111111111103</v>
      </c>
      <c r="J16" s="172">
        <v>0.27638888888888885</v>
      </c>
      <c r="K16" s="172">
        <v>0.28055555555555556</v>
      </c>
      <c r="L16" s="172">
        <v>0.28402777777777771</v>
      </c>
      <c r="M16" s="172">
        <v>0.29097222222222224</v>
      </c>
      <c r="N16" s="172">
        <v>0.2944444444444444</v>
      </c>
      <c r="O16" s="173">
        <v>0.29861111111111105</v>
      </c>
      <c r="P16" s="172">
        <v>0.30138888888888887</v>
      </c>
      <c r="Q16" s="172">
        <v>0.30486111111111103</v>
      </c>
      <c r="R16" s="172">
        <v>0.30694444444444441</v>
      </c>
      <c r="S16" s="172">
        <v>0.31111111111111112</v>
      </c>
      <c r="T16" s="172">
        <v>0.31527777777777771</v>
      </c>
      <c r="U16" s="172">
        <v>0.31736111111111115</v>
      </c>
      <c r="V16" s="172">
        <v>0.32222222222222224</v>
      </c>
      <c r="W16" s="172">
        <v>0.32499999999999996</v>
      </c>
      <c r="X16" s="173">
        <v>0.32916666666666661</v>
      </c>
      <c r="Y16" s="172">
        <v>0.33263888888888887</v>
      </c>
      <c r="Z16" s="172">
        <v>0.33611111111111103</v>
      </c>
      <c r="AA16" s="172">
        <v>0.3430555555555555</v>
      </c>
      <c r="AB16" s="172">
        <v>0.34861111111111104</v>
      </c>
      <c r="AC16" s="172">
        <v>0.35347222222222219</v>
      </c>
      <c r="AD16" s="172">
        <v>0.35902777777777772</v>
      </c>
      <c r="AE16" s="172">
        <v>0.36388888888888887</v>
      </c>
      <c r="AF16" s="173">
        <v>0.38472222222222219</v>
      </c>
      <c r="AG16" s="174">
        <v>0.69027777777777766</v>
      </c>
      <c r="AH16" s="174">
        <v>0.7090277777777777</v>
      </c>
      <c r="AI16" s="174">
        <v>0.72291666666666665</v>
      </c>
      <c r="AJ16" s="174">
        <v>0.73819444444444438</v>
      </c>
    </row>
    <row r="17" spans="1:63" ht="18" customHeight="1" x14ac:dyDescent="0.3">
      <c r="A17" s="161"/>
      <c r="B17" s="170" t="s">
        <v>25</v>
      </c>
      <c r="C17" s="169" t="s">
        <v>5</v>
      </c>
      <c r="D17" s="182">
        <v>0.22916666666666663</v>
      </c>
      <c r="E17" s="172">
        <v>0.24236111111111111</v>
      </c>
      <c r="F17" s="172">
        <v>0.25416666666666665</v>
      </c>
      <c r="G17" s="172">
        <v>0.26458333333333323</v>
      </c>
      <c r="H17" s="172"/>
      <c r="I17" s="172">
        <v>0.27499999999999991</v>
      </c>
      <c r="J17" s="172"/>
      <c r="K17" s="172"/>
      <c r="L17" s="172">
        <v>0.2854166666666666</v>
      </c>
      <c r="M17" s="172"/>
      <c r="N17" s="172">
        <v>0.29583333333333328</v>
      </c>
      <c r="O17" s="173">
        <v>0.29999999999999993</v>
      </c>
      <c r="P17" s="172"/>
      <c r="Q17" s="172">
        <v>0.30624999999999991</v>
      </c>
      <c r="R17" s="172"/>
      <c r="S17" s="172"/>
      <c r="T17" s="172">
        <v>0.3166666666666666</v>
      </c>
      <c r="U17" s="172"/>
      <c r="V17" s="172"/>
      <c r="W17" s="172">
        <v>0.32638888888888884</v>
      </c>
      <c r="X17" s="173">
        <v>0.33055555555555549</v>
      </c>
      <c r="Y17" s="172"/>
      <c r="Z17" s="172">
        <v>0.33749999999999991</v>
      </c>
      <c r="AA17" s="172"/>
      <c r="AB17" s="172">
        <v>0.34999999999999992</v>
      </c>
      <c r="AC17" s="172"/>
      <c r="AD17" s="172">
        <v>0.36041666666666661</v>
      </c>
      <c r="AE17" s="172"/>
      <c r="AF17" s="173">
        <v>0.38611111111111107</v>
      </c>
      <c r="AG17" s="174"/>
      <c r="AH17" s="174">
        <v>0.7104166666666667</v>
      </c>
      <c r="AI17" s="174"/>
      <c r="AJ17" s="174"/>
    </row>
    <row r="18" spans="1:63" ht="18" customHeight="1" x14ac:dyDescent="0.3">
      <c r="A18" s="161"/>
      <c r="B18" s="170" t="s">
        <v>27</v>
      </c>
      <c r="C18" s="169" t="s">
        <v>5</v>
      </c>
      <c r="D18" s="182">
        <v>0.23124999999999996</v>
      </c>
      <c r="E18" s="172">
        <v>0.24444444444444446</v>
      </c>
      <c r="F18" s="172">
        <v>0.25624999999999998</v>
      </c>
      <c r="G18" s="172">
        <v>0.26666666666666655</v>
      </c>
      <c r="H18" s="172">
        <v>0.27291666666666664</v>
      </c>
      <c r="I18" s="172">
        <v>0.27708333333333324</v>
      </c>
      <c r="J18" s="172">
        <v>0.27916666666666662</v>
      </c>
      <c r="K18" s="172">
        <v>0.28333333333333333</v>
      </c>
      <c r="L18" s="172">
        <v>0.28749999999999992</v>
      </c>
      <c r="M18" s="172">
        <v>0.29375000000000001</v>
      </c>
      <c r="N18" s="172">
        <v>0.29791666666666661</v>
      </c>
      <c r="O18" s="173">
        <v>0.30208333333333326</v>
      </c>
      <c r="P18" s="172">
        <v>0.30416666666666664</v>
      </c>
      <c r="Q18" s="172">
        <v>0.30833333333333324</v>
      </c>
      <c r="R18" s="172">
        <v>0.30972222222222223</v>
      </c>
      <c r="S18" s="172">
        <v>0.31388888888888888</v>
      </c>
      <c r="T18" s="172">
        <v>0.31874999999999992</v>
      </c>
      <c r="U18" s="172">
        <v>0.32013888888888892</v>
      </c>
      <c r="V18" s="172">
        <v>0.32500000000000001</v>
      </c>
      <c r="W18" s="172">
        <v>0.32847222222222217</v>
      </c>
      <c r="X18" s="173">
        <v>0.33263888888888882</v>
      </c>
      <c r="Y18" s="172">
        <v>0.3354166666666667</v>
      </c>
      <c r="Z18" s="172">
        <v>0.33958333333333324</v>
      </c>
      <c r="AA18" s="172">
        <v>0.34583333333333338</v>
      </c>
      <c r="AB18" s="172">
        <v>0.35208333333333325</v>
      </c>
      <c r="AC18" s="172">
        <v>0.35625000000000001</v>
      </c>
      <c r="AD18" s="172">
        <v>0.36249999999999993</v>
      </c>
      <c r="AE18" s="172">
        <v>0.3666666666666667</v>
      </c>
      <c r="AF18" s="173">
        <v>0.3881944444444444</v>
      </c>
      <c r="AG18" s="174">
        <v>0.69305555555555542</v>
      </c>
      <c r="AH18" s="174">
        <v>0.71250000000000002</v>
      </c>
      <c r="AI18" s="174">
        <v>0.72569444444444442</v>
      </c>
      <c r="AJ18" s="174">
        <v>0.74097222222222214</v>
      </c>
    </row>
    <row r="19" spans="1:63" ht="18" customHeight="1" x14ac:dyDescent="0.3">
      <c r="A19" s="161"/>
      <c r="B19" s="170" t="s">
        <v>58</v>
      </c>
      <c r="C19" s="169" t="s">
        <v>5</v>
      </c>
      <c r="D19" s="182">
        <v>0.23333333333333328</v>
      </c>
      <c r="E19" s="172">
        <v>0.24652777777777779</v>
      </c>
      <c r="F19" s="172">
        <v>0.2583333333333333</v>
      </c>
      <c r="G19" s="172">
        <v>0.26874999999999988</v>
      </c>
      <c r="H19" s="172"/>
      <c r="I19" s="172">
        <v>0.27916666666666656</v>
      </c>
      <c r="J19" s="172"/>
      <c r="K19" s="172"/>
      <c r="L19" s="172">
        <v>0.28958333333333325</v>
      </c>
      <c r="M19" s="172"/>
      <c r="N19" s="172">
        <v>0.29999999999999993</v>
      </c>
      <c r="O19" s="173">
        <v>0.30416666666666659</v>
      </c>
      <c r="P19" s="172"/>
      <c r="Q19" s="172">
        <v>0.31041666666666656</v>
      </c>
      <c r="R19" s="172"/>
      <c r="S19" s="172"/>
      <c r="T19" s="172">
        <v>0.32083333333333325</v>
      </c>
      <c r="U19" s="172"/>
      <c r="V19" s="172"/>
      <c r="W19" s="172">
        <v>0.33055555555555549</v>
      </c>
      <c r="X19" s="173">
        <v>0.33472222222222214</v>
      </c>
      <c r="Y19" s="172"/>
      <c r="Z19" s="172">
        <v>0.34166666666666656</v>
      </c>
      <c r="AA19" s="172"/>
      <c r="AB19" s="172">
        <v>0.35416666666666657</v>
      </c>
      <c r="AC19" s="172"/>
      <c r="AD19" s="172">
        <v>0.36458333333333326</v>
      </c>
      <c r="AE19" s="172"/>
      <c r="AF19" s="173">
        <v>0.39027777777777772</v>
      </c>
      <c r="AG19" s="174"/>
      <c r="AH19" s="174">
        <v>0.71458333333333324</v>
      </c>
      <c r="AI19" s="174"/>
      <c r="AJ19" s="174"/>
    </row>
    <row r="20" spans="1:63" ht="18" customHeight="1" x14ac:dyDescent="0.3">
      <c r="A20" s="165"/>
      <c r="B20" s="170" t="s">
        <v>31</v>
      </c>
      <c r="C20" s="169" t="s">
        <v>5</v>
      </c>
      <c r="D20" s="182">
        <v>0.23611111111111105</v>
      </c>
      <c r="E20" s="172">
        <v>0.24930555555555556</v>
      </c>
      <c r="F20" s="172">
        <v>0.26111111111111107</v>
      </c>
      <c r="G20" s="172">
        <v>0.27152777777777765</v>
      </c>
      <c r="H20" s="172"/>
      <c r="I20" s="172">
        <v>0.28194444444444433</v>
      </c>
      <c r="J20" s="172"/>
      <c r="K20" s="172"/>
      <c r="L20" s="172">
        <v>0.29236111111111102</v>
      </c>
      <c r="M20" s="172"/>
      <c r="N20" s="172">
        <v>0.3027777777777777</v>
      </c>
      <c r="O20" s="173">
        <v>0.30694444444444435</v>
      </c>
      <c r="P20" s="172"/>
      <c r="Q20" s="172">
        <v>0.31319444444444433</v>
      </c>
      <c r="R20" s="172"/>
      <c r="S20" s="172"/>
      <c r="T20" s="172">
        <v>0.32361111111111102</v>
      </c>
      <c r="U20" s="172"/>
      <c r="V20" s="172"/>
      <c r="W20" s="172">
        <v>0.33333333333333326</v>
      </c>
      <c r="X20" s="173">
        <v>0.33749999999999991</v>
      </c>
      <c r="Y20" s="172"/>
      <c r="Z20" s="172">
        <v>0.34444444444444433</v>
      </c>
      <c r="AA20" s="172"/>
      <c r="AB20" s="172">
        <v>0.35694444444444434</v>
      </c>
      <c r="AC20" s="172"/>
      <c r="AD20" s="172">
        <v>0.36736111111111103</v>
      </c>
      <c r="AE20" s="172"/>
      <c r="AF20" s="173">
        <v>0.39305555555555549</v>
      </c>
      <c r="AG20" s="174"/>
      <c r="AH20" s="174">
        <v>0.71736111111111101</v>
      </c>
      <c r="AI20" s="174"/>
      <c r="AJ20" s="174"/>
    </row>
    <row r="21" spans="1:63" ht="18" customHeight="1" x14ac:dyDescent="0.3">
      <c r="A21" s="165"/>
      <c r="B21" s="170" t="s">
        <v>33</v>
      </c>
      <c r="C21" s="169" t="s">
        <v>5</v>
      </c>
      <c r="D21" s="182">
        <v>0.23749999999999993</v>
      </c>
      <c r="E21" s="172">
        <v>0.25069444444444444</v>
      </c>
      <c r="F21" s="172">
        <v>0.26249999999999996</v>
      </c>
      <c r="G21" s="172">
        <v>0.27291666666666653</v>
      </c>
      <c r="H21" s="172"/>
      <c r="I21" s="172">
        <v>0.28333333333333321</v>
      </c>
      <c r="J21" s="172"/>
      <c r="K21" s="172"/>
      <c r="L21" s="172">
        <v>0.2937499999999999</v>
      </c>
      <c r="M21" s="172"/>
      <c r="N21" s="172">
        <v>0.30416666666666659</v>
      </c>
      <c r="O21" s="173">
        <v>0.30833333333333324</v>
      </c>
      <c r="P21" s="172"/>
      <c r="Q21" s="172">
        <v>0.31458333333333321</v>
      </c>
      <c r="R21" s="172"/>
      <c r="S21" s="172"/>
      <c r="T21" s="172">
        <v>0.3249999999999999</v>
      </c>
      <c r="U21" s="172"/>
      <c r="V21" s="172"/>
      <c r="W21" s="172">
        <v>0.33472222222222214</v>
      </c>
      <c r="X21" s="173">
        <v>0.3388888888888888</v>
      </c>
      <c r="Y21" s="172"/>
      <c r="Z21" s="172">
        <v>0.34583333333333321</v>
      </c>
      <c r="AA21" s="172"/>
      <c r="AB21" s="172">
        <v>0.35833333333333323</v>
      </c>
      <c r="AC21" s="172"/>
      <c r="AD21" s="172">
        <v>0.36874999999999991</v>
      </c>
      <c r="AE21" s="172"/>
      <c r="AF21" s="173">
        <v>0.39444444444444438</v>
      </c>
      <c r="AG21" s="174"/>
      <c r="AH21" s="174">
        <v>0.71875</v>
      </c>
      <c r="AI21" s="174"/>
      <c r="AJ21" s="174"/>
    </row>
    <row r="22" spans="1:63" ht="18" customHeight="1" x14ac:dyDescent="0.3">
      <c r="A22" s="165"/>
      <c r="B22" s="170" t="s">
        <v>35</v>
      </c>
      <c r="C22" s="169" t="s">
        <v>5</v>
      </c>
      <c r="D22" s="182">
        <v>0.23888888888888882</v>
      </c>
      <c r="E22" s="172">
        <v>0.25208333333333333</v>
      </c>
      <c r="F22" s="172">
        <v>0.26388888888888884</v>
      </c>
      <c r="G22" s="172">
        <v>0.27430555555555541</v>
      </c>
      <c r="H22" s="172"/>
      <c r="I22" s="172">
        <v>0.2847222222222221</v>
      </c>
      <c r="J22" s="172"/>
      <c r="K22" s="172"/>
      <c r="L22" s="172">
        <v>0.29513888888888878</v>
      </c>
      <c r="M22" s="172"/>
      <c r="N22" s="172">
        <v>0.30555555555555547</v>
      </c>
      <c r="O22" s="173">
        <v>0.30972222222222212</v>
      </c>
      <c r="P22" s="172"/>
      <c r="Q22" s="172">
        <v>0.3159722222222221</v>
      </c>
      <c r="R22" s="172"/>
      <c r="S22" s="172"/>
      <c r="T22" s="172">
        <v>0.32638888888888878</v>
      </c>
      <c r="U22" s="172"/>
      <c r="V22" s="172"/>
      <c r="W22" s="172">
        <v>0.33611111111111103</v>
      </c>
      <c r="X22" s="173">
        <v>0.34027777777777768</v>
      </c>
      <c r="Y22" s="172"/>
      <c r="Z22" s="172">
        <v>0.3472222222222221</v>
      </c>
      <c r="AA22" s="172"/>
      <c r="AB22" s="172">
        <v>0.35972222222222211</v>
      </c>
      <c r="AC22" s="172"/>
      <c r="AD22" s="172">
        <v>0.3701388888888888</v>
      </c>
      <c r="AE22" s="172"/>
      <c r="AF22" s="173">
        <v>0.39583333333333326</v>
      </c>
      <c r="AG22" s="174"/>
      <c r="AH22" s="174">
        <v>0.72013888888888899</v>
      </c>
      <c r="AI22" s="174"/>
      <c r="AJ22" s="174"/>
    </row>
    <row r="23" spans="1:63" ht="18" customHeight="1" x14ac:dyDescent="0.3">
      <c r="A23" s="165"/>
      <c r="B23" s="170" t="s">
        <v>37</v>
      </c>
      <c r="C23" s="169" t="s">
        <v>5</v>
      </c>
      <c r="D23" s="182">
        <v>0.2402777777777777</v>
      </c>
      <c r="E23" s="172">
        <v>0.25347222222222221</v>
      </c>
      <c r="F23" s="172">
        <v>0.26527777777777772</v>
      </c>
      <c r="G23" s="172">
        <v>0.2756944444444443</v>
      </c>
      <c r="H23" s="172"/>
      <c r="I23" s="172">
        <v>0.28611111111111098</v>
      </c>
      <c r="J23" s="172"/>
      <c r="K23" s="172"/>
      <c r="L23" s="172">
        <v>0.29652777777777767</v>
      </c>
      <c r="M23" s="172"/>
      <c r="N23" s="172">
        <v>0.30694444444444435</v>
      </c>
      <c r="O23" s="173">
        <v>0.31111111111111101</v>
      </c>
      <c r="P23" s="172"/>
      <c r="Q23" s="172">
        <v>0.31736111111111098</v>
      </c>
      <c r="R23" s="172"/>
      <c r="S23" s="172"/>
      <c r="T23" s="172">
        <v>0.32777777777777767</v>
      </c>
      <c r="U23" s="172"/>
      <c r="V23" s="172"/>
      <c r="W23" s="172">
        <v>0.33749999999999991</v>
      </c>
      <c r="X23" s="173">
        <v>0.34166666666666656</v>
      </c>
      <c r="Y23" s="172"/>
      <c r="Z23" s="172">
        <v>0.34861111111111098</v>
      </c>
      <c r="AA23" s="172"/>
      <c r="AB23" s="172">
        <v>0.36111111111111099</v>
      </c>
      <c r="AC23" s="172"/>
      <c r="AD23" s="172">
        <v>0.37152777777777768</v>
      </c>
      <c r="AE23" s="172"/>
      <c r="AF23" s="173">
        <v>0.39722222222222214</v>
      </c>
      <c r="AG23" s="174"/>
      <c r="AH23" s="174">
        <v>0.72152777777777777</v>
      </c>
      <c r="AI23" s="174"/>
      <c r="AJ23" s="174"/>
    </row>
    <row r="24" spans="1:63" ht="18" customHeight="1" x14ac:dyDescent="0.3">
      <c r="A24" s="165"/>
      <c r="B24" s="170" t="s">
        <v>57</v>
      </c>
      <c r="C24" s="169" t="s">
        <v>5</v>
      </c>
      <c r="D24" s="182">
        <v>0.24097222222222214</v>
      </c>
      <c r="E24" s="172">
        <v>0.25416666666666665</v>
      </c>
      <c r="F24" s="172">
        <v>0.26597222222222217</v>
      </c>
      <c r="G24" s="172">
        <v>0.27638888888888874</v>
      </c>
      <c r="H24" s="172"/>
      <c r="I24" s="172">
        <v>0.28680555555555542</v>
      </c>
      <c r="J24" s="172"/>
      <c r="K24" s="172"/>
      <c r="L24" s="172">
        <v>0.29722222222222211</v>
      </c>
      <c r="M24" s="172"/>
      <c r="N24" s="172">
        <v>0.3076388888888888</v>
      </c>
      <c r="O24" s="173">
        <v>0.31180555555555545</v>
      </c>
      <c r="P24" s="172"/>
      <c r="Q24" s="172">
        <v>0.31805555555555542</v>
      </c>
      <c r="R24" s="172"/>
      <c r="S24" s="172"/>
      <c r="T24" s="172">
        <v>0.32847222222222211</v>
      </c>
      <c r="U24" s="172"/>
      <c r="V24" s="172"/>
      <c r="W24" s="172">
        <v>0.33819444444444435</v>
      </c>
      <c r="X24" s="173">
        <v>0.34236111111111101</v>
      </c>
      <c r="Y24" s="172"/>
      <c r="Z24" s="172">
        <v>0.34930555555555542</v>
      </c>
      <c r="AA24" s="172"/>
      <c r="AB24" s="172">
        <v>0.36180555555555544</v>
      </c>
      <c r="AC24" s="172"/>
      <c r="AD24" s="172">
        <v>0.37222222222222212</v>
      </c>
      <c r="AE24" s="172"/>
      <c r="AF24" s="173">
        <v>0.39791666666666659</v>
      </c>
      <c r="AG24" s="174"/>
      <c r="AH24" s="174">
        <v>0.72222222222222221</v>
      </c>
      <c r="AI24" s="174"/>
      <c r="AJ24" s="174"/>
    </row>
    <row r="25" spans="1:63" ht="18" customHeight="1" x14ac:dyDescent="0.3">
      <c r="A25" s="165"/>
      <c r="B25" s="170" t="s">
        <v>41</v>
      </c>
      <c r="C25" s="169" t="s">
        <v>5</v>
      </c>
      <c r="D25" s="182">
        <v>0.24374999999999991</v>
      </c>
      <c r="E25" s="172">
        <v>0.25694444444444448</v>
      </c>
      <c r="F25" s="172">
        <v>0.26874999999999993</v>
      </c>
      <c r="G25" s="172">
        <v>0.27916666666666651</v>
      </c>
      <c r="H25" s="172">
        <v>0.28263888888888888</v>
      </c>
      <c r="I25" s="172">
        <v>0.28958333333333319</v>
      </c>
      <c r="J25" s="172">
        <v>0.28888888888888886</v>
      </c>
      <c r="K25" s="172">
        <v>0.29305555555555557</v>
      </c>
      <c r="L25" s="172">
        <v>0.29999999999999988</v>
      </c>
      <c r="M25" s="172">
        <v>0.3034722222222222</v>
      </c>
      <c r="N25" s="172">
        <v>0.31041666666666656</v>
      </c>
      <c r="O25" s="173">
        <v>0.31458333333333321</v>
      </c>
      <c r="P25" s="172">
        <v>0.31388888888888888</v>
      </c>
      <c r="Q25" s="172">
        <v>0.32083333333333319</v>
      </c>
      <c r="R25" s="172">
        <v>0.31944444444444448</v>
      </c>
      <c r="S25" s="172">
        <v>0.32361111111111113</v>
      </c>
      <c r="T25" s="172">
        <v>0.33124999999999988</v>
      </c>
      <c r="U25" s="172">
        <v>0.3298611111111111</v>
      </c>
      <c r="V25" s="172">
        <v>0.3347222222222222</v>
      </c>
      <c r="W25" s="172">
        <v>0.34097222222222212</v>
      </c>
      <c r="X25" s="173">
        <v>0.34513888888888877</v>
      </c>
      <c r="Y25" s="172">
        <v>0.34513888888888888</v>
      </c>
      <c r="Z25" s="172">
        <v>0.35208333333333319</v>
      </c>
      <c r="AA25" s="172">
        <v>0.35555555555555557</v>
      </c>
      <c r="AB25" s="172">
        <v>0.3645833333333332</v>
      </c>
      <c r="AC25" s="172">
        <v>0.3659722222222222</v>
      </c>
      <c r="AD25" s="172">
        <v>0.37499999999999989</v>
      </c>
      <c r="AE25" s="172">
        <v>0.37638888888888888</v>
      </c>
      <c r="AF25" s="173">
        <v>0.40069444444444435</v>
      </c>
      <c r="AG25" s="174">
        <v>0.70277777777777761</v>
      </c>
      <c r="AH25" s="174">
        <v>0.72499999999999998</v>
      </c>
      <c r="AI25" s="174">
        <v>0.73541666666666661</v>
      </c>
      <c r="AJ25" s="174">
        <v>0.75069444444444433</v>
      </c>
    </row>
    <row r="26" spans="1:63" ht="18" customHeight="1" x14ac:dyDescent="0.3">
      <c r="A26" s="165"/>
      <c r="B26" s="170" t="s">
        <v>43</v>
      </c>
      <c r="C26" s="169" t="s">
        <v>56</v>
      </c>
      <c r="D26" s="193">
        <v>0.24652777777777768</v>
      </c>
      <c r="E26" s="194">
        <v>0.25972222222222224</v>
      </c>
      <c r="F26" s="194">
        <v>0.2715277777777777</v>
      </c>
      <c r="G26" s="194">
        <v>0.28194444444444428</v>
      </c>
      <c r="H26" s="194">
        <v>0.28541666666666665</v>
      </c>
      <c r="I26" s="194">
        <v>0.29236111111111096</v>
      </c>
      <c r="J26" s="172">
        <v>0.29166666666666663</v>
      </c>
      <c r="K26" s="172">
        <v>0.29583333333333334</v>
      </c>
      <c r="L26" s="172">
        <v>0.30277777777777765</v>
      </c>
      <c r="M26" s="172">
        <v>0.30624999999999997</v>
      </c>
      <c r="N26" s="172">
        <v>0.31319444444444433</v>
      </c>
      <c r="O26" s="173">
        <v>0.31736111111111098</v>
      </c>
      <c r="P26" s="172">
        <v>0.31666666666666665</v>
      </c>
      <c r="Q26" s="172">
        <v>0.32361111111111096</v>
      </c>
      <c r="R26" s="172">
        <v>0.32222222222222224</v>
      </c>
      <c r="S26" s="172">
        <v>0.3263888888888889</v>
      </c>
      <c r="T26" s="172">
        <v>0.33402777777777765</v>
      </c>
      <c r="U26" s="172">
        <v>0.33263888888888887</v>
      </c>
      <c r="V26" s="172">
        <v>0.33749999999999997</v>
      </c>
      <c r="W26" s="172">
        <v>0.34374999999999989</v>
      </c>
      <c r="X26" s="173">
        <v>0.34791666666666654</v>
      </c>
      <c r="Y26" s="172">
        <v>0.34791666666666665</v>
      </c>
      <c r="Z26" s="172">
        <v>0.35486111111111096</v>
      </c>
      <c r="AA26" s="172">
        <v>0.35833333333333334</v>
      </c>
      <c r="AB26" s="172">
        <v>0.36736111111111097</v>
      </c>
      <c r="AC26" s="172">
        <v>0.36874999999999997</v>
      </c>
      <c r="AD26" s="172">
        <v>0.37777777777777766</v>
      </c>
      <c r="AE26" s="172">
        <v>0.37916666666666665</v>
      </c>
      <c r="AF26" s="173">
        <v>0.40347222222222212</v>
      </c>
      <c r="AG26" s="174">
        <v>0.70555555555555538</v>
      </c>
      <c r="AH26" s="174">
        <v>0.72777777777777775</v>
      </c>
      <c r="AI26" s="174">
        <v>0.73819444444444438</v>
      </c>
      <c r="AJ26" s="174">
        <v>0.7534722222222221</v>
      </c>
    </row>
    <row r="27" spans="1:63" ht="18" customHeight="1" x14ac:dyDescent="0.3">
      <c r="A27" s="161"/>
      <c r="B27" s="162"/>
      <c r="G27" s="165"/>
      <c r="H27" s="165"/>
      <c r="I27" s="165"/>
      <c r="J27" s="165"/>
      <c r="K27" s="165"/>
      <c r="L27" s="165"/>
      <c r="M27" s="165"/>
      <c r="N27" s="165"/>
      <c r="AF27" s="161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H27" s="165"/>
      <c r="BI27" s="165"/>
      <c r="BJ27" s="165"/>
      <c r="BK27" s="165"/>
    </row>
    <row r="28" spans="1:63" s="180" customFormat="1" ht="18" customHeight="1" x14ac:dyDescent="0.3">
      <c r="A28" s="161"/>
      <c r="B28" s="185" t="s">
        <v>43</v>
      </c>
      <c r="C28" s="176" t="s">
        <v>42</v>
      </c>
      <c r="D28" s="177">
        <v>0.25</v>
      </c>
      <c r="E28" s="178">
        <v>0.2638888888888889</v>
      </c>
      <c r="F28" s="178">
        <v>0.27430555555555552</v>
      </c>
      <c r="G28" s="178">
        <v>0.28472222222222221</v>
      </c>
      <c r="H28" s="178">
        <v>0.28888888888888886</v>
      </c>
      <c r="I28" s="179">
        <v>0.29583333333333334</v>
      </c>
      <c r="J28" s="181">
        <v>0.60416666666666663</v>
      </c>
      <c r="K28" s="181">
        <v>0.625</v>
      </c>
      <c r="L28" s="177">
        <v>0.63888888888888895</v>
      </c>
      <c r="M28" s="212">
        <v>0.64513888888888893</v>
      </c>
      <c r="N28" s="213">
        <v>0.65138888888888891</v>
      </c>
      <c r="O28" s="213">
        <v>0.65625</v>
      </c>
      <c r="P28" s="214">
        <v>0.66249999999999998</v>
      </c>
      <c r="Q28" s="178">
        <v>0.66180555555555554</v>
      </c>
      <c r="R28" s="178">
        <v>0.66875000000000007</v>
      </c>
      <c r="S28" s="178">
        <v>0.67222222222222217</v>
      </c>
      <c r="T28" s="178">
        <v>0.6791666666666667</v>
      </c>
      <c r="U28" s="178">
        <v>0.68263888888888891</v>
      </c>
      <c r="V28" s="178">
        <v>0.68958333333333333</v>
      </c>
      <c r="W28" s="178">
        <v>0.69305555555555554</v>
      </c>
      <c r="X28" s="178">
        <v>0.69652777777777775</v>
      </c>
      <c r="Y28" s="178">
        <v>0.70000000000000007</v>
      </c>
      <c r="Z28" s="178">
        <v>0.70347222222222217</v>
      </c>
      <c r="AA28" s="178">
        <v>0.7104166666666667</v>
      </c>
      <c r="AB28" s="178">
        <v>0.71388888888888891</v>
      </c>
      <c r="AC28" s="178">
        <v>0.72083333333333333</v>
      </c>
      <c r="AD28" s="178">
        <v>0.72430555555555554</v>
      </c>
      <c r="AE28" s="178">
        <v>0.73125000000000007</v>
      </c>
      <c r="AF28" s="178">
        <v>0.73472222222222217</v>
      </c>
      <c r="AG28" s="178">
        <v>0.7416666666666667</v>
      </c>
      <c r="AH28" s="178">
        <v>0.74513888888888891</v>
      </c>
      <c r="AI28" s="178">
        <v>0.75208333333333333</v>
      </c>
      <c r="AJ28" s="178">
        <v>0.75763888888888886</v>
      </c>
      <c r="AK28" s="184"/>
    </row>
    <row r="29" spans="1:63" ht="18" customHeight="1" x14ac:dyDescent="0.3">
      <c r="A29" s="161"/>
      <c r="B29" s="168" t="s">
        <v>41</v>
      </c>
      <c r="C29" s="169" t="s">
        <v>5</v>
      </c>
      <c r="D29" s="182">
        <v>0.25277777777777777</v>
      </c>
      <c r="E29" s="172">
        <v>0.26666666666666666</v>
      </c>
      <c r="F29" s="172">
        <v>0.27708333333333329</v>
      </c>
      <c r="G29" s="172">
        <v>0.28819444444444448</v>
      </c>
      <c r="H29" s="172">
        <v>0.29236111111111113</v>
      </c>
      <c r="I29" s="173">
        <v>0.2993055555555556</v>
      </c>
      <c r="J29" s="174">
        <v>0.6069444444444444</v>
      </c>
      <c r="K29" s="174">
        <v>0.62777777777777777</v>
      </c>
      <c r="L29" s="182">
        <v>0.64166666666666672</v>
      </c>
      <c r="M29" s="186">
        <v>0.6479166666666667</v>
      </c>
      <c r="N29" s="172">
        <v>0.65416666666666667</v>
      </c>
      <c r="O29" s="172">
        <v>0.65902777777777777</v>
      </c>
      <c r="P29" s="186">
        <v>0.66527777777777775</v>
      </c>
      <c r="Q29" s="172">
        <v>0.6645833333333333</v>
      </c>
      <c r="R29" s="172">
        <v>0.67152777777777783</v>
      </c>
      <c r="S29" s="172">
        <v>0.67499999999999993</v>
      </c>
      <c r="T29" s="172">
        <v>0.68194444444444446</v>
      </c>
      <c r="U29" s="172">
        <v>0.68541666666666667</v>
      </c>
      <c r="V29" s="172">
        <v>0.69236111111111109</v>
      </c>
      <c r="W29" s="172">
        <v>0.6958333333333333</v>
      </c>
      <c r="X29" s="172" t="s">
        <v>40</v>
      </c>
      <c r="Y29" s="172">
        <v>0.70277777777777783</v>
      </c>
      <c r="Z29" s="172">
        <v>0.70624999999999993</v>
      </c>
      <c r="AA29" s="172">
        <v>0.71319444444444446</v>
      </c>
      <c r="AB29" s="172">
        <v>0.71666666666666667</v>
      </c>
      <c r="AC29" s="172">
        <v>0.72361111111111109</v>
      </c>
      <c r="AD29" s="172">
        <v>0.7270833333333333</v>
      </c>
      <c r="AE29" s="172">
        <v>0.73402777777777783</v>
      </c>
      <c r="AF29" s="172">
        <v>0.73749999999999993</v>
      </c>
      <c r="AG29" s="172">
        <v>0.74444444444444446</v>
      </c>
      <c r="AH29" s="172">
        <v>0.74791666666666667</v>
      </c>
      <c r="AI29" s="172">
        <v>0.75486111111111109</v>
      </c>
      <c r="AJ29" s="172">
        <v>0.76041666666666663</v>
      </c>
      <c r="AK29" s="165"/>
    </row>
    <row r="30" spans="1:63" ht="18" customHeight="1" x14ac:dyDescent="0.3">
      <c r="A30" s="161"/>
      <c r="B30" s="168" t="s">
        <v>39</v>
      </c>
      <c r="C30" s="169" t="s">
        <v>5</v>
      </c>
      <c r="D30" s="182">
        <v>0.25486111111111109</v>
      </c>
      <c r="E30" s="172">
        <v>0.26874999999999999</v>
      </c>
      <c r="F30" s="172">
        <v>0.27916666666666662</v>
      </c>
      <c r="G30" s="172"/>
      <c r="H30" s="172"/>
      <c r="I30" s="173"/>
      <c r="J30" s="174">
        <v>0.60902777777777772</v>
      </c>
      <c r="K30" s="174">
        <v>0.62986111111111109</v>
      </c>
      <c r="L30" s="182">
        <v>0.64375000000000004</v>
      </c>
      <c r="M30" s="186">
        <v>0.65</v>
      </c>
      <c r="N30" s="172">
        <v>0.65625</v>
      </c>
      <c r="O30" s="172"/>
      <c r="P30" s="186">
        <v>0.66736111111111107</v>
      </c>
      <c r="Q30" s="172">
        <v>0.66666666666666663</v>
      </c>
      <c r="R30" s="172"/>
      <c r="S30" s="172">
        <v>0.67708333333333337</v>
      </c>
      <c r="T30" s="172"/>
      <c r="U30" s="172">
        <v>0.6875</v>
      </c>
      <c r="V30" s="172"/>
      <c r="W30" s="172">
        <v>0.69791666666666663</v>
      </c>
      <c r="X30" s="172" t="s">
        <v>38</v>
      </c>
      <c r="Y30" s="172"/>
      <c r="Z30" s="172">
        <v>0.70833333333333337</v>
      </c>
      <c r="AA30" s="172"/>
      <c r="AB30" s="172">
        <v>0.71875</v>
      </c>
      <c r="AC30" s="172"/>
      <c r="AD30" s="172">
        <v>0.72916666666666663</v>
      </c>
      <c r="AE30" s="172"/>
      <c r="AF30" s="172">
        <v>0.73958333333333326</v>
      </c>
      <c r="AG30" s="172"/>
      <c r="AH30" s="172">
        <v>0.75</v>
      </c>
      <c r="AI30" s="172"/>
      <c r="AJ30" s="172"/>
      <c r="AK30" s="165"/>
    </row>
    <row r="31" spans="1:63" ht="18" customHeight="1" x14ac:dyDescent="0.3">
      <c r="A31" s="161"/>
      <c r="B31" s="168" t="s">
        <v>37</v>
      </c>
      <c r="C31" s="169" t="s">
        <v>5</v>
      </c>
      <c r="D31" s="182">
        <v>0.25555555555555554</v>
      </c>
      <c r="E31" s="172">
        <v>0.26944444444444443</v>
      </c>
      <c r="F31" s="172">
        <v>0.27986111111111106</v>
      </c>
      <c r="G31" s="172"/>
      <c r="H31" s="172"/>
      <c r="I31" s="173"/>
      <c r="J31" s="174">
        <v>0.60972222222222217</v>
      </c>
      <c r="K31" s="174">
        <v>0.63055555555555554</v>
      </c>
      <c r="L31" s="182">
        <v>0.64444444444444449</v>
      </c>
      <c r="M31" s="186">
        <v>0.65069444444444446</v>
      </c>
      <c r="N31" s="172">
        <v>0.65694444444444444</v>
      </c>
      <c r="O31" s="172"/>
      <c r="P31" s="186">
        <v>0.66805555555555551</v>
      </c>
      <c r="Q31" s="172">
        <v>0.66736111111111107</v>
      </c>
      <c r="R31" s="172"/>
      <c r="S31" s="172">
        <v>0.6777777777777777</v>
      </c>
      <c r="T31" s="172"/>
      <c r="U31" s="172">
        <v>0.68819444444444444</v>
      </c>
      <c r="V31" s="172"/>
      <c r="W31" s="172">
        <v>0.69861111111111107</v>
      </c>
      <c r="X31" s="172" t="s">
        <v>36</v>
      </c>
      <c r="Y31" s="172"/>
      <c r="Z31" s="172">
        <v>0.7090277777777777</v>
      </c>
      <c r="AA31" s="172"/>
      <c r="AB31" s="172">
        <v>0.71944444444444444</v>
      </c>
      <c r="AC31" s="172"/>
      <c r="AD31" s="172">
        <v>0.72986111111111107</v>
      </c>
      <c r="AE31" s="172"/>
      <c r="AF31" s="172">
        <v>0.7402777777777777</v>
      </c>
      <c r="AG31" s="172"/>
      <c r="AH31" s="172">
        <v>0.75069444444444444</v>
      </c>
      <c r="AI31" s="172"/>
      <c r="AJ31" s="172"/>
      <c r="AK31" s="165"/>
    </row>
    <row r="32" spans="1:63" ht="18" customHeight="1" x14ac:dyDescent="0.3">
      <c r="A32" s="161"/>
      <c r="B32" s="168" t="s">
        <v>35</v>
      </c>
      <c r="C32" s="169" t="s">
        <v>5</v>
      </c>
      <c r="D32" s="182">
        <v>0.25624999999999998</v>
      </c>
      <c r="E32" s="172">
        <v>0.27013888888888887</v>
      </c>
      <c r="F32" s="172">
        <v>0.2805555555555555</v>
      </c>
      <c r="G32" s="172"/>
      <c r="H32" s="172"/>
      <c r="I32" s="173"/>
      <c r="J32" s="174">
        <v>0.61041666666666661</v>
      </c>
      <c r="K32" s="174">
        <v>0.63124999999999998</v>
      </c>
      <c r="L32" s="182">
        <v>0.64513888888888893</v>
      </c>
      <c r="M32" s="186">
        <v>0.65138888888888891</v>
      </c>
      <c r="N32" s="172">
        <v>0.65763888888888899</v>
      </c>
      <c r="O32" s="172"/>
      <c r="P32" s="186">
        <v>0.66875000000000007</v>
      </c>
      <c r="Q32" s="172">
        <v>0.66805555555555562</v>
      </c>
      <c r="R32" s="172"/>
      <c r="S32" s="172">
        <v>0.67847222222222225</v>
      </c>
      <c r="T32" s="172"/>
      <c r="U32" s="172">
        <v>0.68888888888888899</v>
      </c>
      <c r="V32" s="172"/>
      <c r="W32" s="172">
        <v>0.69930555555555562</v>
      </c>
      <c r="X32" s="172" t="s">
        <v>34</v>
      </c>
      <c r="Y32" s="172"/>
      <c r="Z32" s="172">
        <v>0.70972222222222225</v>
      </c>
      <c r="AA32" s="172"/>
      <c r="AB32" s="172">
        <v>0.72013888888888899</v>
      </c>
      <c r="AC32" s="172"/>
      <c r="AD32" s="172">
        <v>0.73055555555555551</v>
      </c>
      <c r="AE32" s="172"/>
      <c r="AF32" s="172">
        <v>0.74097222222222214</v>
      </c>
      <c r="AG32" s="172"/>
      <c r="AH32" s="172">
        <v>0.75138888888888899</v>
      </c>
      <c r="AI32" s="172"/>
      <c r="AJ32" s="172"/>
      <c r="AK32" s="165"/>
    </row>
    <row r="33" spans="1:62" ht="18" customHeight="1" x14ac:dyDescent="0.3">
      <c r="A33" s="161"/>
      <c r="B33" s="168" t="s">
        <v>33</v>
      </c>
      <c r="C33" s="169" t="s">
        <v>5</v>
      </c>
      <c r="D33" s="182">
        <v>0.25763888888888886</v>
      </c>
      <c r="E33" s="172">
        <v>0.27152777777777776</v>
      </c>
      <c r="F33" s="172">
        <v>0.28194444444444439</v>
      </c>
      <c r="G33" s="172"/>
      <c r="H33" s="172"/>
      <c r="I33" s="173"/>
      <c r="J33" s="174">
        <v>0.61180555555555549</v>
      </c>
      <c r="K33" s="174">
        <v>0.63263888888888886</v>
      </c>
      <c r="L33" s="182">
        <v>0.64652777777777781</v>
      </c>
      <c r="M33" s="186">
        <v>0.65277777777777779</v>
      </c>
      <c r="N33" s="172">
        <v>0.65902777777777777</v>
      </c>
      <c r="O33" s="172"/>
      <c r="P33" s="186">
        <v>0.67013888888888884</v>
      </c>
      <c r="Q33" s="172">
        <v>0.6694444444444444</v>
      </c>
      <c r="R33" s="172"/>
      <c r="S33" s="172">
        <v>0.67986111111111114</v>
      </c>
      <c r="T33" s="172"/>
      <c r="U33" s="172">
        <v>0.69027777777777777</v>
      </c>
      <c r="V33" s="172"/>
      <c r="W33" s="172">
        <v>0.7006944444444444</v>
      </c>
      <c r="X33" s="172" t="s">
        <v>32</v>
      </c>
      <c r="Y33" s="172"/>
      <c r="Z33" s="172">
        <v>0.71111111111111114</v>
      </c>
      <c r="AA33" s="172"/>
      <c r="AB33" s="172">
        <v>0.72152777777777777</v>
      </c>
      <c r="AC33" s="172"/>
      <c r="AD33" s="172">
        <v>0.7319444444444444</v>
      </c>
      <c r="AE33" s="172"/>
      <c r="AF33" s="172">
        <v>0.74236111111111103</v>
      </c>
      <c r="AG33" s="172"/>
      <c r="AH33" s="172">
        <v>0.75277777777777777</v>
      </c>
      <c r="AI33" s="172"/>
      <c r="AJ33" s="172"/>
      <c r="AK33" s="165"/>
    </row>
    <row r="34" spans="1:62" ht="18" customHeight="1" x14ac:dyDescent="0.3">
      <c r="A34" s="161"/>
      <c r="B34" s="168" t="s">
        <v>31</v>
      </c>
      <c r="C34" s="169" t="s">
        <v>5</v>
      </c>
      <c r="D34" s="182">
        <v>0.25902777777777775</v>
      </c>
      <c r="E34" s="172">
        <v>0.27291666666666664</v>
      </c>
      <c r="F34" s="172">
        <v>0.28333333333333327</v>
      </c>
      <c r="G34" s="172"/>
      <c r="H34" s="172"/>
      <c r="I34" s="173"/>
      <c r="J34" s="174">
        <v>0.61319444444444438</v>
      </c>
      <c r="K34" s="174">
        <v>0.63402777777777775</v>
      </c>
      <c r="L34" s="182">
        <v>0.6479166666666667</v>
      </c>
      <c r="M34" s="186">
        <v>0.65416666666666667</v>
      </c>
      <c r="N34" s="172">
        <v>0.66041666666666676</v>
      </c>
      <c r="O34" s="172"/>
      <c r="P34" s="186">
        <v>0.67152777777777783</v>
      </c>
      <c r="Q34" s="172">
        <v>0.67083333333333339</v>
      </c>
      <c r="R34" s="172"/>
      <c r="S34" s="172">
        <v>0.68125000000000002</v>
      </c>
      <c r="T34" s="172"/>
      <c r="U34" s="172">
        <v>0.69166666666666676</v>
      </c>
      <c r="V34" s="172"/>
      <c r="W34" s="172">
        <v>0.70208333333333339</v>
      </c>
      <c r="X34" s="172" t="s">
        <v>30</v>
      </c>
      <c r="Y34" s="172"/>
      <c r="Z34" s="172">
        <v>0.71250000000000002</v>
      </c>
      <c r="AA34" s="172"/>
      <c r="AB34" s="172">
        <v>0.72291666666666676</v>
      </c>
      <c r="AC34" s="172"/>
      <c r="AD34" s="172">
        <v>0.73333333333333328</v>
      </c>
      <c r="AE34" s="172"/>
      <c r="AF34" s="172">
        <v>0.74374999999999991</v>
      </c>
      <c r="AG34" s="172"/>
      <c r="AH34" s="172">
        <v>0.75416666666666676</v>
      </c>
      <c r="AI34" s="172"/>
      <c r="AJ34" s="172"/>
      <c r="AK34" s="165"/>
    </row>
    <row r="35" spans="1:62" ht="18" customHeight="1" x14ac:dyDescent="0.3">
      <c r="A35" s="180"/>
      <c r="B35" s="168" t="s">
        <v>29</v>
      </c>
      <c r="C35" s="169" t="s">
        <v>5</v>
      </c>
      <c r="D35" s="182">
        <v>0.26180555555555551</v>
      </c>
      <c r="E35" s="172">
        <v>0.27569444444444441</v>
      </c>
      <c r="F35" s="172">
        <v>0.28611111111111104</v>
      </c>
      <c r="G35" s="172"/>
      <c r="H35" s="172"/>
      <c r="I35" s="173"/>
      <c r="J35" s="174">
        <v>0.61597222222222214</v>
      </c>
      <c r="K35" s="174">
        <v>0.63680555555555551</v>
      </c>
      <c r="L35" s="182">
        <v>0.65069444444444446</v>
      </c>
      <c r="M35" s="186">
        <v>0.65694444444444444</v>
      </c>
      <c r="N35" s="172">
        <v>0.66319444444444453</v>
      </c>
      <c r="O35" s="172"/>
      <c r="P35" s="186">
        <v>0.6743055555555556</v>
      </c>
      <c r="Q35" s="172">
        <v>0.67361111111111116</v>
      </c>
      <c r="R35" s="172"/>
      <c r="S35" s="172">
        <v>0.68402777777777779</v>
      </c>
      <c r="T35" s="172"/>
      <c r="U35" s="172">
        <v>0.69444444444444453</v>
      </c>
      <c r="V35" s="172"/>
      <c r="W35" s="172">
        <v>0.70486111111111116</v>
      </c>
      <c r="X35" s="172" t="s">
        <v>28</v>
      </c>
      <c r="Y35" s="172"/>
      <c r="Z35" s="172">
        <v>0.71527777777777779</v>
      </c>
      <c r="AA35" s="172"/>
      <c r="AB35" s="172">
        <v>0.72569444444444453</v>
      </c>
      <c r="AC35" s="172"/>
      <c r="AD35" s="172">
        <v>0.73611111111111105</v>
      </c>
      <c r="AE35" s="172"/>
      <c r="AF35" s="172">
        <v>0.74652777777777768</v>
      </c>
      <c r="AG35" s="172"/>
      <c r="AH35" s="172">
        <v>0.75694444444444453</v>
      </c>
      <c r="AI35" s="172"/>
      <c r="AJ35" s="172"/>
      <c r="AK35" s="165"/>
    </row>
    <row r="36" spans="1:62" ht="18" customHeight="1" x14ac:dyDescent="0.3">
      <c r="A36" s="161"/>
      <c r="B36" s="168" t="s">
        <v>27</v>
      </c>
      <c r="C36" s="169" t="s">
        <v>5</v>
      </c>
      <c r="D36" s="182">
        <v>0.26458333333333328</v>
      </c>
      <c r="E36" s="172">
        <v>0.27847222222222218</v>
      </c>
      <c r="F36" s="172">
        <v>0.28888888888888881</v>
      </c>
      <c r="G36" s="172">
        <v>0.2951388888888889</v>
      </c>
      <c r="H36" s="172">
        <v>0.29930555555555555</v>
      </c>
      <c r="I36" s="173">
        <v>0.30625000000000002</v>
      </c>
      <c r="J36" s="174">
        <v>0.61874999999999991</v>
      </c>
      <c r="K36" s="174">
        <v>0.63958333333333328</v>
      </c>
      <c r="L36" s="182">
        <v>0.65347222222222223</v>
      </c>
      <c r="M36" s="186">
        <v>0.65972222222222221</v>
      </c>
      <c r="N36" s="172">
        <v>0.6659722222222223</v>
      </c>
      <c r="O36" s="172">
        <v>0.67083333333333339</v>
      </c>
      <c r="P36" s="186">
        <v>0.67708333333333337</v>
      </c>
      <c r="Q36" s="172">
        <v>0.67638888888888893</v>
      </c>
      <c r="R36" s="172">
        <v>0.6777777777777777</v>
      </c>
      <c r="S36" s="172">
        <v>0.68680555555555556</v>
      </c>
      <c r="T36" s="172">
        <v>0.68819444444444444</v>
      </c>
      <c r="U36" s="172">
        <v>0.6972222222222223</v>
      </c>
      <c r="V36" s="172">
        <v>0.69861111111111107</v>
      </c>
      <c r="W36" s="172">
        <v>0.70763888888888893</v>
      </c>
      <c r="X36" s="172" t="s">
        <v>26</v>
      </c>
      <c r="Y36" s="172">
        <v>0.7090277777777777</v>
      </c>
      <c r="Z36" s="172">
        <v>0.71805555555555556</v>
      </c>
      <c r="AA36" s="172">
        <v>0.71944444444444444</v>
      </c>
      <c r="AB36" s="172">
        <v>0.7284722222222223</v>
      </c>
      <c r="AC36" s="172">
        <v>0.72986111111111107</v>
      </c>
      <c r="AD36" s="172">
        <v>0.73888888888888882</v>
      </c>
      <c r="AE36" s="172">
        <v>0.7402777777777777</v>
      </c>
      <c r="AF36" s="172">
        <v>0.74930555555555545</v>
      </c>
      <c r="AG36" s="172">
        <v>0.75069444444444444</v>
      </c>
      <c r="AH36" s="172">
        <v>0.7597222222222223</v>
      </c>
      <c r="AI36" s="172">
        <v>0.76111111111111107</v>
      </c>
      <c r="AJ36" s="172">
        <v>0.76666666666666661</v>
      </c>
      <c r="AK36" s="165"/>
    </row>
    <row r="37" spans="1:62" ht="18" customHeight="1" x14ac:dyDescent="0.3">
      <c r="A37" s="161"/>
      <c r="B37" s="168" t="s">
        <v>25</v>
      </c>
      <c r="C37" s="169" t="s">
        <v>5</v>
      </c>
      <c r="D37" s="182">
        <v>0.26736111111111105</v>
      </c>
      <c r="E37" s="172">
        <v>0.28124999999999994</v>
      </c>
      <c r="F37" s="172">
        <v>0.29166666666666657</v>
      </c>
      <c r="G37" s="172"/>
      <c r="H37" s="172"/>
      <c r="I37" s="173"/>
      <c r="J37" s="174">
        <v>0.62152777777777768</v>
      </c>
      <c r="K37" s="174">
        <v>0.64236111111111105</v>
      </c>
      <c r="L37" s="182">
        <v>0.65625</v>
      </c>
      <c r="M37" s="186">
        <v>0.66249999999999998</v>
      </c>
      <c r="N37" s="172">
        <v>0.66875000000000007</v>
      </c>
      <c r="O37" s="172"/>
      <c r="P37" s="186">
        <v>0.67986111111111114</v>
      </c>
      <c r="Q37" s="172">
        <v>0.6791666666666667</v>
      </c>
      <c r="R37" s="172"/>
      <c r="S37" s="172">
        <v>0.68958333333333333</v>
      </c>
      <c r="T37" s="172"/>
      <c r="U37" s="172">
        <v>0.70000000000000007</v>
      </c>
      <c r="V37" s="172"/>
      <c r="W37" s="172">
        <v>0.7104166666666667</v>
      </c>
      <c r="X37" s="172" t="s">
        <v>24</v>
      </c>
      <c r="Y37" s="172"/>
      <c r="Z37" s="172">
        <v>0.72083333333333333</v>
      </c>
      <c r="AA37" s="172"/>
      <c r="AB37" s="172">
        <v>0.73125000000000007</v>
      </c>
      <c r="AC37" s="172"/>
      <c r="AD37" s="172">
        <v>0.74166666666666659</v>
      </c>
      <c r="AE37" s="172"/>
      <c r="AF37" s="172">
        <v>0.75208333333333321</v>
      </c>
      <c r="AG37" s="172"/>
      <c r="AH37" s="172">
        <v>0.76250000000000007</v>
      </c>
      <c r="AI37" s="172"/>
      <c r="AJ37" s="172"/>
      <c r="AK37" s="165"/>
    </row>
    <row r="38" spans="1:62" ht="18" customHeight="1" x14ac:dyDescent="0.3">
      <c r="A38" s="161"/>
      <c r="B38" s="168" t="s">
        <v>23</v>
      </c>
      <c r="C38" s="169" t="s">
        <v>5</v>
      </c>
      <c r="D38" s="182">
        <v>0.27013888888888882</v>
      </c>
      <c r="E38" s="172">
        <v>0.28402777777777771</v>
      </c>
      <c r="F38" s="172">
        <v>0.29444444444444434</v>
      </c>
      <c r="G38" s="172">
        <v>0.29791666666666666</v>
      </c>
      <c r="H38" s="172">
        <v>0.30208333333333331</v>
      </c>
      <c r="I38" s="173">
        <v>0.30902777777777779</v>
      </c>
      <c r="J38" s="174">
        <v>0.62430555555555545</v>
      </c>
      <c r="K38" s="174">
        <v>0.64513888888888882</v>
      </c>
      <c r="L38" s="182">
        <v>0.65902777777777777</v>
      </c>
      <c r="M38" s="186">
        <v>0.66527777777777775</v>
      </c>
      <c r="N38" s="172">
        <v>0.67152777777777783</v>
      </c>
      <c r="O38" s="172">
        <v>0.67638888888888893</v>
      </c>
      <c r="P38" s="186">
        <v>0.68263888888888891</v>
      </c>
      <c r="Q38" s="172">
        <v>0.68194444444444446</v>
      </c>
      <c r="R38" s="172">
        <v>0.68055555555555547</v>
      </c>
      <c r="S38" s="172">
        <v>0.69236111111111109</v>
      </c>
      <c r="T38" s="172">
        <v>0.69097222222222221</v>
      </c>
      <c r="U38" s="172">
        <v>0.70277777777777783</v>
      </c>
      <c r="V38" s="172">
        <v>0.70138888888888884</v>
      </c>
      <c r="W38" s="172">
        <v>0.71319444444444446</v>
      </c>
      <c r="X38" s="172" t="s">
        <v>22</v>
      </c>
      <c r="Y38" s="172">
        <v>0.71180555555555547</v>
      </c>
      <c r="Z38" s="172">
        <v>0.72361111111111109</v>
      </c>
      <c r="AA38" s="172">
        <v>0.72222222222222221</v>
      </c>
      <c r="AB38" s="172">
        <v>0.73402777777777783</v>
      </c>
      <c r="AC38" s="172">
        <v>0.73263888888888884</v>
      </c>
      <c r="AD38" s="172">
        <v>0.74444444444444435</v>
      </c>
      <c r="AE38" s="172">
        <v>0.74305555555555547</v>
      </c>
      <c r="AF38" s="172">
        <v>0.75486111111111098</v>
      </c>
      <c r="AG38" s="172">
        <v>0.75347222222222221</v>
      </c>
      <c r="AH38" s="172">
        <v>0.76527777777777783</v>
      </c>
      <c r="AI38" s="172">
        <v>0.76388888888888884</v>
      </c>
      <c r="AJ38" s="172">
        <v>0.76944444444444438</v>
      </c>
      <c r="AK38" s="165"/>
    </row>
    <row r="39" spans="1:62" ht="18" customHeight="1" x14ac:dyDescent="0.3">
      <c r="A39" s="180"/>
      <c r="B39" s="168" t="s">
        <v>21</v>
      </c>
      <c r="C39" s="169" t="s">
        <v>5</v>
      </c>
      <c r="D39" s="182">
        <v>0.2715277777777777</v>
      </c>
      <c r="E39" s="172">
        <v>0.2854166666666666</v>
      </c>
      <c r="F39" s="172">
        <v>0.29583333333333323</v>
      </c>
      <c r="G39" s="172"/>
      <c r="H39" s="172"/>
      <c r="I39" s="173"/>
      <c r="J39" s="174">
        <v>0.62569444444444444</v>
      </c>
      <c r="K39" s="174">
        <v>0.64652777777777781</v>
      </c>
      <c r="L39" s="182">
        <v>0.66041666666666665</v>
      </c>
      <c r="M39" s="186">
        <v>0.66666666666666663</v>
      </c>
      <c r="N39" s="172">
        <v>0.67291666666666661</v>
      </c>
      <c r="O39" s="172"/>
      <c r="P39" s="186">
        <v>0.68402777777777768</v>
      </c>
      <c r="Q39" s="172">
        <v>0.68333333333333324</v>
      </c>
      <c r="R39" s="172"/>
      <c r="S39" s="172">
        <v>0.69374999999999998</v>
      </c>
      <c r="T39" s="172"/>
      <c r="U39" s="172">
        <v>0.70416666666666661</v>
      </c>
      <c r="V39" s="172"/>
      <c r="W39" s="172">
        <v>0.71458333333333324</v>
      </c>
      <c r="X39" s="172" t="s">
        <v>19</v>
      </c>
      <c r="Y39" s="172"/>
      <c r="Z39" s="172">
        <v>0.72499999999999998</v>
      </c>
      <c r="AA39" s="172"/>
      <c r="AB39" s="172">
        <v>0.73541666666666661</v>
      </c>
      <c r="AC39" s="172"/>
      <c r="AD39" s="172">
        <v>0.74583333333333324</v>
      </c>
      <c r="AE39" s="172"/>
      <c r="AF39" s="172">
        <v>0.75624999999999987</v>
      </c>
      <c r="AG39" s="172"/>
      <c r="AH39" s="172">
        <v>0.76666666666666661</v>
      </c>
      <c r="AI39" s="172"/>
      <c r="AJ39" s="172"/>
      <c r="AK39" s="165"/>
    </row>
    <row r="40" spans="1:62" ht="18" customHeight="1" x14ac:dyDescent="0.3">
      <c r="A40" s="161"/>
      <c r="B40" s="168" t="s">
        <v>18</v>
      </c>
      <c r="C40" s="169" t="s">
        <v>5</v>
      </c>
      <c r="D40" s="182">
        <v>0.27777777777777768</v>
      </c>
      <c r="E40" s="172">
        <v>0.29166666666666657</v>
      </c>
      <c r="F40" s="172">
        <v>0.3020833333333332</v>
      </c>
      <c r="G40" s="172">
        <v>0.30277777777777776</v>
      </c>
      <c r="H40" s="172">
        <v>0.30694444444444441</v>
      </c>
      <c r="I40" s="173">
        <v>0.31388888888888888</v>
      </c>
      <c r="J40" s="174">
        <v>0.63194444444444442</v>
      </c>
      <c r="K40" s="174">
        <v>0.65277777777777779</v>
      </c>
      <c r="L40" s="182">
        <v>0.66666666666666663</v>
      </c>
      <c r="M40" s="186">
        <v>0.67291666666666661</v>
      </c>
      <c r="N40" s="172">
        <v>0.67708333333333337</v>
      </c>
      <c r="O40" s="172">
        <v>0.68194444444444446</v>
      </c>
      <c r="P40" s="186">
        <v>0.68819444444444444</v>
      </c>
      <c r="Q40" s="172">
        <v>0.6875</v>
      </c>
      <c r="R40" s="172">
        <v>0.68541666666666667</v>
      </c>
      <c r="S40" s="172">
        <v>0.69791666666666663</v>
      </c>
      <c r="T40" s="172">
        <v>0.6958333333333333</v>
      </c>
      <c r="U40" s="172">
        <v>0.70833333333333337</v>
      </c>
      <c r="V40" s="172">
        <v>0.70624999999999993</v>
      </c>
      <c r="W40" s="172">
        <v>0.71875</v>
      </c>
      <c r="X40" s="172" t="s">
        <v>17</v>
      </c>
      <c r="Y40" s="172">
        <v>0.71666666666666667</v>
      </c>
      <c r="Z40" s="172">
        <v>0.72916666666666663</v>
      </c>
      <c r="AA40" s="172">
        <v>0.7270833333333333</v>
      </c>
      <c r="AB40" s="172">
        <v>0.73958333333333337</v>
      </c>
      <c r="AC40" s="172">
        <v>0.73749999999999993</v>
      </c>
      <c r="AD40" s="172">
        <v>0.75208333333333321</v>
      </c>
      <c r="AE40" s="172">
        <v>0.74791666666666667</v>
      </c>
      <c r="AF40" s="172">
        <v>0.76249999999999984</v>
      </c>
      <c r="AG40" s="172">
        <v>0.7583333333333333</v>
      </c>
      <c r="AH40" s="172">
        <v>0.77083333333333337</v>
      </c>
      <c r="AI40" s="172">
        <v>0.76874999999999993</v>
      </c>
      <c r="AJ40" s="172">
        <v>0.77430555555555547</v>
      </c>
      <c r="AK40" s="165"/>
    </row>
    <row r="41" spans="1:62" ht="18" customHeight="1" x14ac:dyDescent="0.3">
      <c r="A41" s="161"/>
      <c r="B41" s="168" t="s">
        <v>16</v>
      </c>
      <c r="C41" s="169" t="s">
        <v>5</v>
      </c>
      <c r="D41" s="182">
        <v>0.28055555555555545</v>
      </c>
      <c r="E41" s="172">
        <v>0.29444444444444434</v>
      </c>
      <c r="F41" s="172">
        <v>0.30486111111111097</v>
      </c>
      <c r="G41" s="172">
        <v>0.30624999999999997</v>
      </c>
      <c r="H41" s="172">
        <v>0.31041666666666662</v>
      </c>
      <c r="I41" s="173">
        <v>0.31736111111111109</v>
      </c>
      <c r="J41" s="174">
        <v>0.63472222222222219</v>
      </c>
      <c r="K41" s="174">
        <v>0.65555555555555556</v>
      </c>
      <c r="L41" s="182">
        <v>0.6694444444444444</v>
      </c>
      <c r="M41" s="186">
        <v>0.67569444444444438</v>
      </c>
      <c r="N41" s="172">
        <v>0.68055555555555558</v>
      </c>
      <c r="O41" s="172">
        <v>0.68541666666666667</v>
      </c>
      <c r="P41" s="186">
        <v>0.69166666666666665</v>
      </c>
      <c r="Q41" s="172">
        <v>0.69097222222222221</v>
      </c>
      <c r="R41" s="172">
        <v>0.68888888888888899</v>
      </c>
      <c r="S41" s="172">
        <v>0.70138888888888884</v>
      </c>
      <c r="T41" s="172">
        <v>0.69930555555555562</v>
      </c>
      <c r="U41" s="172">
        <v>0.71180555555555547</v>
      </c>
      <c r="V41" s="172">
        <v>0.70972222222222225</v>
      </c>
      <c r="W41" s="172">
        <v>0.72222222222222221</v>
      </c>
      <c r="X41" s="172" t="s">
        <v>15</v>
      </c>
      <c r="Y41" s="172">
        <v>0.72013888888888899</v>
      </c>
      <c r="Z41" s="172">
        <v>0.73263888888888884</v>
      </c>
      <c r="AA41" s="172">
        <v>0.73055555555555562</v>
      </c>
      <c r="AB41" s="172">
        <v>0.74305555555555547</v>
      </c>
      <c r="AC41" s="172">
        <v>0.74097222222222225</v>
      </c>
      <c r="AD41" s="172">
        <v>0.75486111111111098</v>
      </c>
      <c r="AE41" s="172">
        <v>0.75138888888888899</v>
      </c>
      <c r="AF41" s="172">
        <v>0.76527777777777761</v>
      </c>
      <c r="AG41" s="172">
        <v>0.76111111111111107</v>
      </c>
      <c r="AH41" s="172">
        <v>0.77430555555555547</v>
      </c>
      <c r="AI41" s="172">
        <v>0.77222222222222225</v>
      </c>
      <c r="AJ41" s="172">
        <v>0.77708333333333324</v>
      </c>
      <c r="AK41" s="165"/>
    </row>
    <row r="42" spans="1:62" ht="18" customHeight="1" x14ac:dyDescent="0.3">
      <c r="A42" s="161"/>
      <c r="B42" s="168" t="s">
        <v>14</v>
      </c>
      <c r="C42" s="169" t="s">
        <v>5</v>
      </c>
      <c r="D42" s="182">
        <v>0.28194444444444433</v>
      </c>
      <c r="E42" s="172">
        <v>0.29583333333333323</v>
      </c>
      <c r="F42" s="172">
        <v>0.30624999999999986</v>
      </c>
      <c r="G42" s="172">
        <v>0.30833333333333335</v>
      </c>
      <c r="H42" s="172">
        <v>0.3125</v>
      </c>
      <c r="I42" s="173">
        <v>0.31944444444444448</v>
      </c>
      <c r="J42" s="174">
        <v>0.63611111111111107</v>
      </c>
      <c r="K42" s="174">
        <v>0.65694444444444444</v>
      </c>
      <c r="L42" s="182">
        <v>0.67083333333333328</v>
      </c>
      <c r="M42" s="186">
        <v>0.67708333333333326</v>
      </c>
      <c r="N42" s="172">
        <v>0.68333333333333335</v>
      </c>
      <c r="O42" s="172">
        <v>0.68819444444444444</v>
      </c>
      <c r="P42" s="186">
        <v>0.69444444444444442</v>
      </c>
      <c r="Q42" s="172">
        <v>0.69374999999999998</v>
      </c>
      <c r="R42" s="172">
        <v>0.69166666666666676</v>
      </c>
      <c r="S42" s="172">
        <v>0.70416666666666661</v>
      </c>
      <c r="T42" s="172">
        <v>0.70208333333333339</v>
      </c>
      <c r="U42" s="172">
        <v>0.71458333333333324</v>
      </c>
      <c r="V42" s="172">
        <v>0.71250000000000002</v>
      </c>
      <c r="W42" s="172">
        <v>0.72499999999999998</v>
      </c>
      <c r="X42" s="172" t="s">
        <v>13</v>
      </c>
      <c r="Y42" s="172">
        <v>0.72291666666666676</v>
      </c>
      <c r="Z42" s="172">
        <v>0.73541666666666661</v>
      </c>
      <c r="AA42" s="172">
        <v>0.73333333333333339</v>
      </c>
      <c r="AB42" s="172">
        <v>0.74583333333333324</v>
      </c>
      <c r="AC42" s="172">
        <v>0.74375000000000002</v>
      </c>
      <c r="AD42" s="172">
        <v>0.75624999999999987</v>
      </c>
      <c r="AE42" s="172">
        <v>0.75416666666666676</v>
      </c>
      <c r="AF42" s="172">
        <v>0.7666666666666665</v>
      </c>
      <c r="AG42" s="172">
        <v>0.76250000000000007</v>
      </c>
      <c r="AH42" s="172">
        <v>0.77708333333333324</v>
      </c>
      <c r="AI42" s="172">
        <v>0.77500000000000002</v>
      </c>
      <c r="AJ42" s="172">
        <v>0.77847222222222223</v>
      </c>
      <c r="AK42" s="165"/>
    </row>
    <row r="43" spans="1:62" ht="18" customHeight="1" x14ac:dyDescent="0.3">
      <c r="A43" s="161"/>
      <c r="B43" s="168" t="s">
        <v>12</v>
      </c>
      <c r="C43" s="169" t="s">
        <v>5</v>
      </c>
      <c r="D43" s="182">
        <v>0.28749999999999987</v>
      </c>
      <c r="E43" s="172">
        <v>0.30138888888888876</v>
      </c>
      <c r="F43" s="172">
        <v>0.31180555555555539</v>
      </c>
      <c r="G43" s="172"/>
      <c r="H43" s="172"/>
      <c r="I43" s="173"/>
      <c r="J43" s="174">
        <v>0.64166666666666661</v>
      </c>
      <c r="K43" s="174">
        <v>0.66249999999999998</v>
      </c>
      <c r="L43" s="182">
        <v>0.67638888888888882</v>
      </c>
      <c r="M43" s="186">
        <v>0.6826388888888888</v>
      </c>
      <c r="N43" s="172">
        <v>0.68888888888888899</v>
      </c>
      <c r="O43" s="172"/>
      <c r="P43" s="186">
        <v>0.70000000000000007</v>
      </c>
      <c r="Q43" s="172">
        <v>0.69930555555555562</v>
      </c>
      <c r="R43" s="172"/>
      <c r="S43" s="172">
        <v>0.70972222222222225</v>
      </c>
      <c r="T43" s="172"/>
      <c r="U43" s="172">
        <v>0.72013888888888899</v>
      </c>
      <c r="V43" s="172"/>
      <c r="W43" s="172">
        <v>0.73055555555555562</v>
      </c>
      <c r="X43" s="172" t="s">
        <v>11</v>
      </c>
      <c r="Y43" s="172"/>
      <c r="Z43" s="172">
        <v>0.74097222222222225</v>
      </c>
      <c r="AA43" s="172"/>
      <c r="AB43" s="172">
        <v>0.75138888888888899</v>
      </c>
      <c r="AC43" s="172"/>
      <c r="AD43" s="172">
        <v>0.7618055555555554</v>
      </c>
      <c r="AE43" s="172"/>
      <c r="AF43" s="172">
        <v>0.77222222222222203</v>
      </c>
      <c r="AG43" s="172"/>
      <c r="AH43" s="172">
        <v>0.78263888888888899</v>
      </c>
      <c r="AI43" s="172"/>
      <c r="AJ43" s="172"/>
    </row>
    <row r="44" spans="1:62" ht="18" customHeight="1" x14ac:dyDescent="0.3">
      <c r="A44" s="161"/>
      <c r="B44" s="168" t="s">
        <v>10</v>
      </c>
      <c r="C44" s="169" t="s">
        <v>5</v>
      </c>
      <c r="D44" s="182">
        <v>0.28819444444444431</v>
      </c>
      <c r="E44" s="172">
        <v>0.3020833333333332</v>
      </c>
      <c r="F44" s="172">
        <v>0.31249999999999983</v>
      </c>
      <c r="G44" s="172"/>
      <c r="H44" s="172"/>
      <c r="I44" s="173"/>
      <c r="J44" s="174">
        <v>0.64236111111111105</v>
      </c>
      <c r="K44" s="174">
        <v>0.66319444444444442</v>
      </c>
      <c r="L44" s="182">
        <v>0.67708333333333326</v>
      </c>
      <c r="M44" s="186">
        <v>0.68333333333333324</v>
      </c>
      <c r="N44" s="172">
        <v>0.68958333333333344</v>
      </c>
      <c r="O44" s="172"/>
      <c r="P44" s="186">
        <v>0.70069444444444451</v>
      </c>
      <c r="Q44" s="172">
        <v>0.70000000000000007</v>
      </c>
      <c r="R44" s="172"/>
      <c r="S44" s="172">
        <v>0.7104166666666667</v>
      </c>
      <c r="T44" s="172"/>
      <c r="U44" s="172">
        <v>0.72083333333333333</v>
      </c>
      <c r="V44" s="172"/>
      <c r="W44" s="172">
        <v>0.73125000000000007</v>
      </c>
      <c r="X44" s="172" t="s">
        <v>9</v>
      </c>
      <c r="Y44" s="172"/>
      <c r="Z44" s="172">
        <v>0.7416666666666667</v>
      </c>
      <c r="AA44" s="172"/>
      <c r="AB44" s="172">
        <v>0.75208333333333333</v>
      </c>
      <c r="AC44" s="172"/>
      <c r="AD44" s="172">
        <v>0.76249999999999984</v>
      </c>
      <c r="AE44" s="172"/>
      <c r="AF44" s="172">
        <v>0.77291666666666647</v>
      </c>
      <c r="AG44" s="172"/>
      <c r="AH44" s="172">
        <v>0.78333333333333333</v>
      </c>
      <c r="AI44" s="172"/>
      <c r="AJ44" s="172"/>
    </row>
    <row r="45" spans="1:62" ht="18" customHeight="1" x14ac:dyDescent="0.3">
      <c r="A45" s="161"/>
      <c r="B45" s="168" t="s">
        <v>8</v>
      </c>
      <c r="C45" s="169" t="s">
        <v>5</v>
      </c>
      <c r="D45" s="182">
        <v>0.29027777777777763</v>
      </c>
      <c r="E45" s="172">
        <v>0.30416666666666653</v>
      </c>
      <c r="F45" s="172">
        <v>0.31458333333333316</v>
      </c>
      <c r="G45" s="172"/>
      <c r="H45" s="172"/>
      <c r="I45" s="173"/>
      <c r="J45" s="174">
        <v>0.64444444444444438</v>
      </c>
      <c r="K45" s="174">
        <v>0.66527777777777775</v>
      </c>
      <c r="L45" s="182">
        <v>0.67916666666666659</v>
      </c>
      <c r="M45" s="186">
        <v>0.68541666666666656</v>
      </c>
      <c r="N45" s="172">
        <v>0.6923611111111112</v>
      </c>
      <c r="O45" s="172"/>
      <c r="P45" s="186">
        <v>0.70347222222222228</v>
      </c>
      <c r="Q45" s="172">
        <v>0.70277777777777783</v>
      </c>
      <c r="R45" s="172"/>
      <c r="S45" s="172">
        <v>0.71319444444444446</v>
      </c>
      <c r="T45" s="172"/>
      <c r="U45" s="172">
        <v>0.72361111111111109</v>
      </c>
      <c r="V45" s="172"/>
      <c r="W45" s="172">
        <v>0.73402777777777783</v>
      </c>
      <c r="X45" s="172" t="s">
        <v>7</v>
      </c>
      <c r="Y45" s="172"/>
      <c r="Z45" s="172">
        <v>0.74444444444444446</v>
      </c>
      <c r="AA45" s="172"/>
      <c r="AB45" s="172">
        <v>0.75486111111111109</v>
      </c>
      <c r="AC45" s="172"/>
      <c r="AD45" s="172">
        <v>0.76458333333333317</v>
      </c>
      <c r="AE45" s="172"/>
      <c r="AF45" s="172">
        <v>0.7749999999999998</v>
      </c>
      <c r="AG45" s="172"/>
      <c r="AH45" s="172">
        <v>0.78611111111111109</v>
      </c>
      <c r="AI45" s="172"/>
      <c r="AJ45" s="172"/>
    </row>
    <row r="46" spans="1:62" ht="18" customHeight="1" x14ac:dyDescent="0.3">
      <c r="A46" s="161"/>
      <c r="B46" s="168" t="s">
        <v>6</v>
      </c>
      <c r="C46" s="169" t="s">
        <v>5</v>
      </c>
      <c r="D46" s="182">
        <v>0.29097222222222208</v>
      </c>
      <c r="E46" s="172">
        <v>0.30486111111111097</v>
      </c>
      <c r="F46" s="172">
        <v>0.3152777777777776</v>
      </c>
      <c r="G46" s="172"/>
      <c r="H46" s="172"/>
      <c r="I46" s="173"/>
      <c r="J46" s="174">
        <v>0.64513888888888882</v>
      </c>
      <c r="K46" s="174">
        <v>0.66597222222222219</v>
      </c>
      <c r="L46" s="182">
        <v>0.67986111111111103</v>
      </c>
      <c r="M46" s="186">
        <v>0.68611111111111101</v>
      </c>
      <c r="N46" s="172">
        <v>0.69444444444444453</v>
      </c>
      <c r="O46" s="172"/>
      <c r="P46" s="186">
        <v>0.7055555555555556</v>
      </c>
      <c r="Q46" s="172">
        <v>0.70486111111111116</v>
      </c>
      <c r="R46" s="172"/>
      <c r="S46" s="172">
        <v>0.71527777777777779</v>
      </c>
      <c r="T46" s="172"/>
      <c r="U46" s="172">
        <v>0.72569444444444453</v>
      </c>
      <c r="V46" s="172"/>
      <c r="W46" s="172">
        <v>0.73611111111111116</v>
      </c>
      <c r="X46" s="172" t="s">
        <v>4</v>
      </c>
      <c r="Y46" s="172"/>
      <c r="Z46" s="172">
        <v>0.74652777777777779</v>
      </c>
      <c r="AA46" s="172"/>
      <c r="AB46" s="172">
        <v>0.75694444444444453</v>
      </c>
      <c r="AC46" s="172"/>
      <c r="AD46" s="172">
        <v>0.76527777777777761</v>
      </c>
      <c r="AE46" s="172"/>
      <c r="AF46" s="172">
        <v>0.77569444444444424</v>
      </c>
      <c r="AG46" s="172"/>
      <c r="AH46" s="172">
        <v>0.78819444444444453</v>
      </c>
      <c r="AI46" s="172"/>
      <c r="AJ46" s="172"/>
    </row>
    <row r="47" spans="1:62" ht="18" customHeight="1" x14ac:dyDescent="0.3">
      <c r="A47" s="161"/>
      <c r="B47" s="168" t="s">
        <v>3</v>
      </c>
      <c r="C47" s="169" t="s">
        <v>1</v>
      </c>
      <c r="D47" s="182">
        <v>0.29999999999999988</v>
      </c>
      <c r="E47" s="172">
        <v>0.31388888888888877</v>
      </c>
      <c r="F47" s="172">
        <v>0.3243055555555554</v>
      </c>
      <c r="G47" s="194">
        <v>0.33263888888888887</v>
      </c>
      <c r="H47" s="194">
        <v>0.33680555555555552</v>
      </c>
      <c r="I47" s="173">
        <v>0.34375</v>
      </c>
      <c r="J47" s="174">
        <v>0.65416666666666656</v>
      </c>
      <c r="K47" s="174">
        <v>0.67499999999999993</v>
      </c>
      <c r="L47" s="182">
        <v>0.68888888888888888</v>
      </c>
      <c r="M47" s="186">
        <v>0.69513888888888886</v>
      </c>
      <c r="N47" s="172">
        <v>0.70347222222222228</v>
      </c>
      <c r="O47" s="172">
        <v>0.70833333333333337</v>
      </c>
      <c r="P47" s="186">
        <v>0.71458333333333335</v>
      </c>
      <c r="Q47" s="172">
        <v>0.71388888888888891</v>
      </c>
      <c r="R47" s="172">
        <v>0.7104166666666667</v>
      </c>
      <c r="S47" s="172">
        <v>0.72430555555555554</v>
      </c>
      <c r="T47" s="172">
        <v>0.72083333333333333</v>
      </c>
      <c r="U47" s="172">
        <v>0.73472222222222217</v>
      </c>
      <c r="V47" s="172">
        <v>0.73125000000000007</v>
      </c>
      <c r="W47" s="172">
        <v>0.74513888888888891</v>
      </c>
      <c r="X47" s="172">
        <v>0.74652777777777779</v>
      </c>
      <c r="Y47" s="172">
        <v>0.7416666666666667</v>
      </c>
      <c r="Z47" s="172">
        <v>0.75555555555555554</v>
      </c>
      <c r="AA47" s="172">
        <v>0.75208333333333333</v>
      </c>
      <c r="AB47" s="172">
        <v>0.76597222222222217</v>
      </c>
      <c r="AC47" s="172">
        <v>0.76250000000000007</v>
      </c>
      <c r="AD47" s="172">
        <v>0.77430555555555536</v>
      </c>
      <c r="AE47" s="172">
        <v>0.7729166666666667</v>
      </c>
      <c r="AF47" s="172">
        <v>0.78472222222222199</v>
      </c>
      <c r="AG47" s="172">
        <v>0.78125</v>
      </c>
      <c r="AH47" s="172">
        <v>0.79722222222222217</v>
      </c>
      <c r="AI47" s="172">
        <v>0.79375000000000007</v>
      </c>
      <c r="AJ47" s="172">
        <v>0.79722222222222217</v>
      </c>
    </row>
    <row r="48" spans="1:62" ht="18" hidden="1" customHeight="1" x14ac:dyDescent="0.25">
      <c r="A48" s="180"/>
      <c r="K48" s="169">
        <v>850</v>
      </c>
      <c r="AF48" s="161"/>
      <c r="AN48" s="188">
        <v>246</v>
      </c>
      <c r="AO48" s="163"/>
      <c r="AP48" s="163"/>
      <c r="AQ48" s="188">
        <v>246</v>
      </c>
      <c r="AR48" s="189">
        <v>234</v>
      </c>
      <c r="AS48" s="189">
        <v>234</v>
      </c>
      <c r="AT48" s="163"/>
      <c r="AU48" s="188">
        <v>246</v>
      </c>
      <c r="AV48" s="163"/>
      <c r="AW48" s="188">
        <v>246</v>
      </c>
      <c r="AX48" s="163"/>
      <c r="AY48" s="163"/>
      <c r="AZ48" s="189">
        <v>234</v>
      </c>
      <c r="BA48" s="163"/>
      <c r="BB48" s="189">
        <v>234</v>
      </c>
      <c r="BC48" s="188">
        <v>246</v>
      </c>
      <c r="BD48" s="163"/>
      <c r="BE48" s="163"/>
      <c r="BF48" s="188">
        <v>246</v>
      </c>
      <c r="BI48" s="188">
        <v>246</v>
      </c>
      <c r="BJ48" s="189">
        <v>234</v>
      </c>
    </row>
    <row r="49" spans="1:62" ht="18" hidden="1" customHeight="1" x14ac:dyDescent="0.25">
      <c r="A49" s="161"/>
      <c r="J49" s="163"/>
      <c r="K49" s="171" t="s">
        <v>135</v>
      </c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N49" s="169">
        <v>723</v>
      </c>
      <c r="AO49" s="163"/>
      <c r="AP49" s="163"/>
      <c r="AQ49" s="169">
        <v>724</v>
      </c>
      <c r="AR49" s="183">
        <v>851</v>
      </c>
      <c r="AS49" s="183">
        <v>725</v>
      </c>
      <c r="AT49" s="163"/>
      <c r="AU49" s="169">
        <v>726</v>
      </c>
      <c r="AV49" s="163"/>
      <c r="AW49" s="169">
        <v>727</v>
      </c>
      <c r="AX49" s="163"/>
      <c r="AY49" s="163"/>
      <c r="AZ49" s="183">
        <v>728</v>
      </c>
      <c r="BA49" s="163"/>
      <c r="BB49" s="183">
        <v>729</v>
      </c>
      <c r="BC49" s="169">
        <v>856</v>
      </c>
      <c r="BD49" s="163"/>
      <c r="BE49" s="163"/>
      <c r="BF49" s="169">
        <v>721</v>
      </c>
      <c r="BI49" s="169">
        <v>859</v>
      </c>
      <c r="BJ49" s="183">
        <v>860</v>
      </c>
    </row>
    <row r="50" spans="1:62" ht="18" hidden="1" customHeight="1" x14ac:dyDescent="0.25">
      <c r="A50" s="161"/>
      <c r="J50" s="163"/>
      <c r="K50" s="190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AF50" s="161"/>
      <c r="AN50" s="171" t="s">
        <v>47</v>
      </c>
      <c r="AO50" s="163"/>
      <c r="AP50" s="163"/>
      <c r="AQ50" s="171" t="s">
        <v>47</v>
      </c>
      <c r="AR50" s="171" t="s">
        <v>47</v>
      </c>
      <c r="AS50" s="171" t="s">
        <v>47</v>
      </c>
      <c r="AT50" s="163"/>
      <c r="AU50" s="171" t="s">
        <v>47</v>
      </c>
      <c r="AV50" s="163"/>
      <c r="AW50" s="171" t="s">
        <v>47</v>
      </c>
      <c r="AX50" s="163"/>
      <c r="AY50" s="163"/>
      <c r="AZ50" s="171" t="s">
        <v>47</v>
      </c>
      <c r="BA50" s="163"/>
      <c r="BB50" s="171" t="s">
        <v>47</v>
      </c>
      <c r="BC50" s="171" t="s">
        <v>47</v>
      </c>
      <c r="BD50" s="163"/>
      <c r="BE50" s="163"/>
      <c r="BF50" s="171" t="s">
        <v>47</v>
      </c>
      <c r="BI50" s="171" t="s">
        <v>47</v>
      </c>
      <c r="BJ50" s="171" t="s">
        <v>47</v>
      </c>
    </row>
    <row r="51" spans="1:62" s="165" customFormat="1" ht="18" hidden="1" customHeight="1" x14ac:dyDescent="0.25">
      <c r="A51" s="161"/>
      <c r="C51" s="161"/>
      <c r="D51" s="161"/>
      <c r="E51" s="161"/>
      <c r="F51" s="161"/>
      <c r="G51" s="161"/>
      <c r="H51" s="161"/>
      <c r="I51" s="161"/>
      <c r="J51" s="163"/>
      <c r="K51" s="191">
        <v>0.34027777777777773</v>
      </c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1"/>
      <c r="Z51" s="161"/>
      <c r="AA51" s="161"/>
      <c r="AB51" s="161"/>
      <c r="AC51" s="161"/>
      <c r="AD51" s="161"/>
      <c r="AE51" s="161"/>
      <c r="AF51" s="161"/>
      <c r="AG51" s="161"/>
      <c r="AN51" s="190"/>
      <c r="AO51" s="163"/>
      <c r="AP51" s="163"/>
      <c r="AQ51" s="190"/>
      <c r="AU51" s="190"/>
      <c r="AW51" s="190"/>
      <c r="BC51" s="190"/>
      <c r="BF51" s="190"/>
      <c r="BI51" s="190"/>
    </row>
    <row r="52" spans="1:62" ht="18" hidden="1" customHeight="1" x14ac:dyDescent="0.25">
      <c r="AN52" s="191">
        <v>0.70486111111111116</v>
      </c>
      <c r="AQ52" s="191">
        <v>0.71666666666666667</v>
      </c>
      <c r="AR52" s="192">
        <v>0.72013888888888899</v>
      </c>
      <c r="AS52" s="192">
        <v>0.73472222222222217</v>
      </c>
      <c r="AT52" s="163"/>
      <c r="AU52" s="191">
        <v>0.73611111111111116</v>
      </c>
      <c r="AV52" s="163"/>
      <c r="AW52" s="191">
        <v>0.74791666666666667</v>
      </c>
      <c r="AX52" s="163"/>
      <c r="AY52" s="163"/>
      <c r="AZ52" s="192">
        <v>0.75555555555555554</v>
      </c>
      <c r="BA52" s="163"/>
      <c r="BB52" s="192">
        <v>0.76597222222222217</v>
      </c>
      <c r="BC52" s="191">
        <v>0.76388888888888884</v>
      </c>
      <c r="BD52" s="163"/>
      <c r="BE52" s="163"/>
      <c r="BF52" s="191">
        <v>0.78541666666666676</v>
      </c>
      <c r="BG52" s="165"/>
      <c r="BH52" s="165"/>
      <c r="BI52" s="191">
        <v>0.79513888888888884</v>
      </c>
      <c r="BJ52" s="181">
        <v>0.7993055555555556</v>
      </c>
    </row>
    <row r="53" spans="1:62" ht="18" hidden="1" customHeight="1" x14ac:dyDescent="0.25"/>
  </sheetData>
  <phoneticPr fontId="4" type="noConversion"/>
  <pageMargins left="0.7" right="0.7" top="0.75" bottom="0.75" header="0.3" footer="0.3"/>
  <pageSetup paperSize="8" scale="29" orientation="landscape" r:id="rId1"/>
  <colBreaks count="1" manualBreakCount="1">
    <brk id="48" max="9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C9233-3FFB-415D-A693-433D7A6EF10C}">
  <dimension ref="A1:BS57"/>
  <sheetViews>
    <sheetView showGridLines="0" workbookViewId="0">
      <pane ySplit="1" topLeftCell="A2" activePane="bottomLeft" state="frozen"/>
      <selection pane="bottomLeft" activeCell="G48" sqref="G48"/>
    </sheetView>
  </sheetViews>
  <sheetFormatPr defaultRowHeight="14.4" x14ac:dyDescent="0.3"/>
  <cols>
    <col min="13" max="31" width="0" hidden="1" customWidth="1"/>
    <col min="47" max="47" width="9.6640625" customWidth="1"/>
    <col min="49" max="66" width="0" hidden="1" customWidth="1"/>
  </cols>
  <sheetData>
    <row r="1" spans="1:71" s="135" customFormat="1" ht="43.2" x14ac:dyDescent="0.3">
      <c r="A1" s="152" t="s">
        <v>55</v>
      </c>
      <c r="B1" s="152" t="s">
        <v>53</v>
      </c>
      <c r="C1" s="152" t="s">
        <v>45</v>
      </c>
      <c r="D1" s="143" t="s">
        <v>121</v>
      </c>
      <c r="E1" s="143" t="s">
        <v>51</v>
      </c>
      <c r="F1" s="143" t="s">
        <v>50</v>
      </c>
      <c r="G1" s="143" t="s">
        <v>49</v>
      </c>
      <c r="H1" s="152" t="s">
        <v>48</v>
      </c>
      <c r="I1" s="7" t="s">
        <v>118</v>
      </c>
      <c r="J1" s="156" t="s">
        <v>90</v>
      </c>
      <c r="K1" s="157" t="s">
        <v>2</v>
      </c>
      <c r="L1" s="133" t="s">
        <v>3</v>
      </c>
      <c r="M1" s="7" t="s">
        <v>6</v>
      </c>
      <c r="N1" s="7" t="s">
        <v>8</v>
      </c>
      <c r="O1" s="7" t="s">
        <v>10</v>
      </c>
      <c r="P1" s="7" t="s">
        <v>12</v>
      </c>
      <c r="Q1" s="7" t="s">
        <v>14</v>
      </c>
      <c r="R1" s="7" t="s">
        <v>16</v>
      </c>
      <c r="S1" s="7" t="s">
        <v>18</v>
      </c>
      <c r="T1" s="7" t="s">
        <v>18</v>
      </c>
      <c r="U1" s="7" t="s">
        <v>21</v>
      </c>
      <c r="V1" s="7" t="s">
        <v>23</v>
      </c>
      <c r="W1" s="7" t="s">
        <v>25</v>
      </c>
      <c r="X1" s="7" t="s">
        <v>27</v>
      </c>
      <c r="Y1" s="7" t="s">
        <v>58</v>
      </c>
      <c r="Z1" s="7" t="s">
        <v>31</v>
      </c>
      <c r="AA1" s="7" t="s">
        <v>33</v>
      </c>
      <c r="AB1" s="7" t="s">
        <v>35</v>
      </c>
      <c r="AC1" s="7" t="s">
        <v>37</v>
      </c>
      <c r="AD1" s="7" t="s">
        <v>57</v>
      </c>
      <c r="AE1" s="7" t="s">
        <v>41</v>
      </c>
      <c r="AF1" s="7" t="s">
        <v>43</v>
      </c>
      <c r="AG1" s="158" t="s">
        <v>44</v>
      </c>
      <c r="AH1" s="156" t="s">
        <v>0</v>
      </c>
      <c r="AI1" s="134"/>
      <c r="AJ1" s="134"/>
      <c r="AK1" s="152" t="s">
        <v>55</v>
      </c>
      <c r="AL1" s="152" t="s">
        <v>53</v>
      </c>
      <c r="AM1" s="152" t="s">
        <v>45</v>
      </c>
      <c r="AN1" s="143" t="s">
        <v>121</v>
      </c>
      <c r="AO1" s="143" t="s">
        <v>51</v>
      </c>
      <c r="AP1" s="143" t="s">
        <v>50</v>
      </c>
      <c r="AQ1" s="143" t="s">
        <v>49</v>
      </c>
      <c r="AR1" s="152" t="s">
        <v>48</v>
      </c>
      <c r="AS1" s="143" t="s">
        <v>118</v>
      </c>
      <c r="AT1" s="156" t="s">
        <v>90</v>
      </c>
      <c r="AU1" s="157" t="s">
        <v>44</v>
      </c>
      <c r="AV1" s="133" t="s">
        <v>43</v>
      </c>
      <c r="AW1" s="7" t="s">
        <v>41</v>
      </c>
      <c r="AX1" s="7" t="s">
        <v>39</v>
      </c>
      <c r="AY1" s="7" t="s">
        <v>37</v>
      </c>
      <c r="AZ1" s="7" t="s">
        <v>35</v>
      </c>
      <c r="BA1" s="7" t="s">
        <v>33</v>
      </c>
      <c r="BB1" s="7" t="s">
        <v>31</v>
      </c>
      <c r="BC1" s="7" t="s">
        <v>29</v>
      </c>
      <c r="BD1" s="7" t="s">
        <v>27</v>
      </c>
      <c r="BE1" s="7" t="s">
        <v>25</v>
      </c>
      <c r="BF1" s="8" t="s">
        <v>23</v>
      </c>
      <c r="BG1" s="7" t="s">
        <v>21</v>
      </c>
      <c r="BH1" s="7" t="s">
        <v>18</v>
      </c>
      <c r="BI1" s="7" t="s">
        <v>16</v>
      </c>
      <c r="BJ1" s="7" t="s">
        <v>14</v>
      </c>
      <c r="BK1" s="7" t="s">
        <v>12</v>
      </c>
      <c r="BL1" s="7" t="s">
        <v>10</v>
      </c>
      <c r="BM1" s="7" t="s">
        <v>8</v>
      </c>
      <c r="BN1" s="7" t="s">
        <v>6</v>
      </c>
      <c r="BO1" s="7" t="s">
        <v>3</v>
      </c>
      <c r="BP1" s="158" t="s">
        <v>2</v>
      </c>
      <c r="BQ1" s="156" t="s">
        <v>0</v>
      </c>
    </row>
    <row r="2" spans="1:71" x14ac:dyDescent="0.3">
      <c r="A2" s="145" t="s">
        <v>54</v>
      </c>
      <c r="B2" s="145" t="s">
        <v>52</v>
      </c>
      <c r="C2" s="145" t="s">
        <v>84</v>
      </c>
      <c r="D2" s="145" t="s">
        <v>119</v>
      </c>
      <c r="E2" s="146">
        <v>0</v>
      </c>
      <c r="F2" s="146">
        <v>0</v>
      </c>
      <c r="G2" s="147">
        <v>51.82</v>
      </c>
      <c r="H2" s="148" t="s">
        <v>47</v>
      </c>
      <c r="I2" s="6">
        <v>751</v>
      </c>
      <c r="J2" s="136">
        <v>234</v>
      </c>
      <c r="K2" s="6"/>
      <c r="L2" s="14">
        <v>0.19722222222222222</v>
      </c>
      <c r="M2" s="9">
        <v>0.20624999999999999</v>
      </c>
      <c r="N2" s="9">
        <v>0.20763888888888887</v>
      </c>
      <c r="O2" s="9">
        <v>0.20833333333333331</v>
      </c>
      <c r="P2" s="9">
        <v>0.21111111111111108</v>
      </c>
      <c r="Q2" s="9">
        <v>0.21666666666666665</v>
      </c>
      <c r="R2" s="9">
        <v>0.21805555555555553</v>
      </c>
      <c r="S2" s="9">
        <v>0.22291666666666665</v>
      </c>
      <c r="T2" s="9"/>
      <c r="U2" s="9">
        <v>0.22638888888888886</v>
      </c>
      <c r="V2" s="9">
        <v>0.22777777777777775</v>
      </c>
      <c r="W2" s="9">
        <v>0.22916666666666663</v>
      </c>
      <c r="X2" s="9">
        <v>0.23124999999999996</v>
      </c>
      <c r="Y2" s="9">
        <v>0.23333333333333328</v>
      </c>
      <c r="Z2" s="9">
        <v>0.23611111111111105</v>
      </c>
      <c r="AA2" s="9">
        <v>0.23749999999999993</v>
      </c>
      <c r="AB2" s="9">
        <v>0.23888888888888882</v>
      </c>
      <c r="AC2" s="9">
        <v>0.2402777777777777</v>
      </c>
      <c r="AD2" s="9">
        <v>0.24097222222222214</v>
      </c>
      <c r="AE2" s="9">
        <v>0.24374999999999991</v>
      </c>
      <c r="AF2" s="9">
        <v>0.24652777777777768</v>
      </c>
      <c r="AG2" s="6"/>
      <c r="AH2" s="6"/>
      <c r="AI2" s="5"/>
      <c r="AJ2" s="1"/>
      <c r="AK2" s="145" t="s">
        <v>54</v>
      </c>
      <c r="AL2" s="145" t="s">
        <v>52</v>
      </c>
      <c r="AM2" s="145" t="s">
        <v>86</v>
      </c>
      <c r="AN2" s="145" t="s">
        <v>119</v>
      </c>
      <c r="AO2" s="146">
        <v>0</v>
      </c>
      <c r="AP2" s="146">
        <v>0</v>
      </c>
      <c r="AQ2" s="147">
        <v>52.75</v>
      </c>
      <c r="AR2" s="148" t="s">
        <v>47</v>
      </c>
      <c r="AS2" s="145">
        <v>751</v>
      </c>
      <c r="AT2" s="6"/>
      <c r="AU2" s="9"/>
      <c r="AV2" s="14">
        <v>0.25</v>
      </c>
      <c r="AW2" s="9">
        <v>0.25277777777777777</v>
      </c>
      <c r="AX2" s="9">
        <v>0.25486111111111109</v>
      </c>
      <c r="AY2" s="9">
        <v>0.25555555555555554</v>
      </c>
      <c r="AZ2" s="9">
        <v>0.25624999999999998</v>
      </c>
      <c r="BA2" s="9">
        <v>0.25763888888888886</v>
      </c>
      <c r="BB2" s="9">
        <v>0.25902777777777775</v>
      </c>
      <c r="BC2" s="9">
        <v>0.26180555555555551</v>
      </c>
      <c r="BD2" s="9">
        <v>0.26458333333333328</v>
      </c>
      <c r="BE2" s="9">
        <v>0.26736111111111105</v>
      </c>
      <c r="BF2" s="153">
        <v>0.27013888888888882</v>
      </c>
      <c r="BG2" s="153">
        <v>0.2715277777777777</v>
      </c>
      <c r="BH2" s="153">
        <v>0.27777777777777768</v>
      </c>
      <c r="BI2" s="153">
        <v>0.28055555555555545</v>
      </c>
      <c r="BJ2" s="153">
        <v>0.28194444444444433</v>
      </c>
      <c r="BK2" s="153">
        <v>0.28749999999999987</v>
      </c>
      <c r="BL2" s="153">
        <v>0.28819444444444431</v>
      </c>
      <c r="BM2" s="153">
        <v>0.29027777777777763</v>
      </c>
      <c r="BN2" s="153">
        <v>0.29097222222222208</v>
      </c>
      <c r="BO2" s="153">
        <v>0.29999999999999988</v>
      </c>
      <c r="BP2" s="154"/>
      <c r="BQ2" s="154"/>
      <c r="BS2">
        <f>AS2-I2</f>
        <v>0</v>
      </c>
    </row>
    <row r="3" spans="1:71" x14ac:dyDescent="0.3">
      <c r="A3" s="145" t="s">
        <v>54</v>
      </c>
      <c r="B3" s="145" t="s">
        <v>52</v>
      </c>
      <c r="C3" s="145" t="s">
        <v>84</v>
      </c>
      <c r="D3" s="145" t="s">
        <v>119</v>
      </c>
      <c r="E3" s="146">
        <v>0</v>
      </c>
      <c r="F3" s="146">
        <v>0</v>
      </c>
      <c r="G3" s="147">
        <v>51.82</v>
      </c>
      <c r="H3" s="148" t="s">
        <v>47</v>
      </c>
      <c r="I3" s="6">
        <v>752</v>
      </c>
      <c r="J3" s="136">
        <v>234</v>
      </c>
      <c r="K3" s="6"/>
      <c r="L3" s="14">
        <v>0.21041666666666667</v>
      </c>
      <c r="M3" s="9">
        <v>0.21944444444444444</v>
      </c>
      <c r="N3" s="9">
        <v>0.22083333333333333</v>
      </c>
      <c r="O3" s="9">
        <v>0.22152777777777777</v>
      </c>
      <c r="P3" s="9">
        <v>0.22430555555555556</v>
      </c>
      <c r="Q3" s="9">
        <v>0.2298611111111111</v>
      </c>
      <c r="R3" s="9">
        <v>0.23124999999999998</v>
      </c>
      <c r="S3" s="9">
        <v>0.23611111111111113</v>
      </c>
      <c r="T3" s="9"/>
      <c r="U3" s="9">
        <v>0.23958333333333334</v>
      </c>
      <c r="V3" s="9">
        <v>0.24097222222222223</v>
      </c>
      <c r="W3" s="9">
        <v>0.24236111111111111</v>
      </c>
      <c r="X3" s="9">
        <v>0.24444444444444446</v>
      </c>
      <c r="Y3" s="9">
        <v>0.24652777777777779</v>
      </c>
      <c r="Z3" s="9">
        <v>0.24930555555555556</v>
      </c>
      <c r="AA3" s="9">
        <v>0.25069444444444444</v>
      </c>
      <c r="AB3" s="9">
        <v>0.25208333333333333</v>
      </c>
      <c r="AC3" s="9">
        <v>0.25347222222222221</v>
      </c>
      <c r="AD3" s="9">
        <v>0.25416666666666665</v>
      </c>
      <c r="AE3" s="9">
        <v>0.25694444444444448</v>
      </c>
      <c r="AF3" s="9">
        <v>0.25972222222222224</v>
      </c>
      <c r="AG3" s="9"/>
      <c r="AH3" s="6"/>
      <c r="AI3" s="5"/>
      <c r="AJ3" s="1"/>
      <c r="AK3" s="145" t="s">
        <v>54</v>
      </c>
      <c r="AL3" s="145" t="s">
        <v>52</v>
      </c>
      <c r="AM3" s="145" t="s">
        <v>86</v>
      </c>
      <c r="AN3" s="145" t="s">
        <v>119</v>
      </c>
      <c r="AO3" s="146">
        <v>0</v>
      </c>
      <c r="AP3" s="146">
        <v>0</v>
      </c>
      <c r="AQ3" s="147">
        <v>52.75</v>
      </c>
      <c r="AR3" s="148" t="s">
        <v>47</v>
      </c>
      <c r="AS3" s="145">
        <v>752</v>
      </c>
      <c r="AT3" s="6"/>
      <c r="AU3" s="9"/>
      <c r="AV3" s="14">
        <v>0.2638888888888889</v>
      </c>
      <c r="AW3" s="9">
        <v>0.26666666666666666</v>
      </c>
      <c r="AX3" s="9">
        <v>0.26874999999999999</v>
      </c>
      <c r="AY3" s="9">
        <v>0.26944444444444443</v>
      </c>
      <c r="AZ3" s="9">
        <v>0.27013888888888887</v>
      </c>
      <c r="BA3" s="9">
        <v>0.27152777777777776</v>
      </c>
      <c r="BB3" s="9">
        <v>0.27291666666666664</v>
      </c>
      <c r="BC3" s="9">
        <v>0.27569444444444441</v>
      </c>
      <c r="BD3" s="9">
        <v>0.27847222222222218</v>
      </c>
      <c r="BE3" s="9">
        <v>0.28124999999999994</v>
      </c>
      <c r="BF3" s="29">
        <v>0.28402777777777771</v>
      </c>
      <c r="BG3" s="9">
        <v>0.2854166666666666</v>
      </c>
      <c r="BH3" s="9">
        <v>0.29166666666666657</v>
      </c>
      <c r="BI3" s="9">
        <v>0.29444444444444434</v>
      </c>
      <c r="BJ3" s="9">
        <v>0.29583333333333323</v>
      </c>
      <c r="BK3" s="9">
        <v>0.30138888888888876</v>
      </c>
      <c r="BL3" s="9">
        <v>0.3020833333333332</v>
      </c>
      <c r="BM3" s="9">
        <v>0.30416666666666653</v>
      </c>
      <c r="BN3" s="9">
        <v>0.30486111111111097</v>
      </c>
      <c r="BO3" s="9">
        <v>0.31388888888888877</v>
      </c>
      <c r="BP3" s="9"/>
      <c r="BQ3" s="6"/>
      <c r="BS3">
        <f t="shared" ref="BS3:BS9" si="0">AS3-I3</f>
        <v>0</v>
      </c>
    </row>
    <row r="4" spans="1:71" x14ac:dyDescent="0.3">
      <c r="A4" s="145" t="s">
        <v>54</v>
      </c>
      <c r="B4" s="145" t="s">
        <v>52</v>
      </c>
      <c r="C4" s="145" t="s">
        <v>84</v>
      </c>
      <c r="D4" s="145" t="s">
        <v>119</v>
      </c>
      <c r="E4" s="146">
        <v>0</v>
      </c>
      <c r="F4" s="146">
        <v>0</v>
      </c>
      <c r="G4" s="147">
        <v>51.82</v>
      </c>
      <c r="H4" s="148" t="s">
        <v>47</v>
      </c>
      <c r="I4" s="6">
        <v>753</v>
      </c>
      <c r="J4" s="136">
        <v>246</v>
      </c>
      <c r="K4" s="6"/>
      <c r="L4" s="14">
        <v>0.22222222222222221</v>
      </c>
      <c r="M4" s="9">
        <v>0.23124999999999998</v>
      </c>
      <c r="N4" s="9">
        <v>0.23263888888888887</v>
      </c>
      <c r="O4" s="9">
        <v>0.23333333333333331</v>
      </c>
      <c r="P4" s="9">
        <v>0.23611111111111108</v>
      </c>
      <c r="Q4" s="9">
        <v>0.24166666666666664</v>
      </c>
      <c r="R4" s="9">
        <v>0.24305555555555552</v>
      </c>
      <c r="S4" s="9">
        <v>0.24791666666666665</v>
      </c>
      <c r="T4" s="9"/>
      <c r="U4" s="9">
        <v>0.25138888888888888</v>
      </c>
      <c r="V4" s="9">
        <v>0.25277777777777777</v>
      </c>
      <c r="W4" s="9">
        <v>0.25416666666666665</v>
      </c>
      <c r="X4" s="9">
        <v>0.25624999999999998</v>
      </c>
      <c r="Y4" s="9">
        <v>0.2583333333333333</v>
      </c>
      <c r="Z4" s="9">
        <v>0.26111111111111107</v>
      </c>
      <c r="AA4" s="9">
        <v>0.26249999999999996</v>
      </c>
      <c r="AB4" s="9">
        <v>0.26388888888888884</v>
      </c>
      <c r="AC4" s="9">
        <v>0.26527777777777772</v>
      </c>
      <c r="AD4" s="9">
        <v>0.26597222222222217</v>
      </c>
      <c r="AE4" s="9">
        <v>0.26874999999999993</v>
      </c>
      <c r="AF4" s="9">
        <v>0.2715277777777777</v>
      </c>
      <c r="AG4" s="6"/>
      <c r="AH4" s="6"/>
      <c r="AI4" s="5"/>
      <c r="AJ4" s="1"/>
      <c r="AK4" s="145" t="s">
        <v>54</v>
      </c>
      <c r="AL4" s="145" t="s">
        <v>52</v>
      </c>
      <c r="AM4" s="145" t="s">
        <v>86</v>
      </c>
      <c r="AN4" s="145" t="s">
        <v>119</v>
      </c>
      <c r="AO4" s="146">
        <v>0</v>
      </c>
      <c r="AP4" s="146">
        <v>0</v>
      </c>
      <c r="AQ4" s="147">
        <v>52.75</v>
      </c>
      <c r="AR4" s="148" t="s">
        <v>47</v>
      </c>
      <c r="AS4" s="145">
        <v>753</v>
      </c>
      <c r="AT4" s="6"/>
      <c r="AU4" s="9"/>
      <c r="AV4" s="14">
        <v>0.27430555555555552</v>
      </c>
      <c r="AW4" s="9">
        <v>0.27708333333333329</v>
      </c>
      <c r="AX4" s="9">
        <v>0.27916666666666662</v>
      </c>
      <c r="AY4" s="9">
        <v>0.27986111111111106</v>
      </c>
      <c r="AZ4" s="9">
        <v>0.2805555555555555</v>
      </c>
      <c r="BA4" s="9">
        <v>0.28194444444444439</v>
      </c>
      <c r="BB4" s="9">
        <v>0.28333333333333327</v>
      </c>
      <c r="BC4" s="9">
        <v>0.28611111111111104</v>
      </c>
      <c r="BD4" s="9">
        <v>0.28888888888888881</v>
      </c>
      <c r="BE4" s="9">
        <v>0.29166666666666657</v>
      </c>
      <c r="BF4" s="29">
        <v>0.29444444444444434</v>
      </c>
      <c r="BG4" s="9">
        <v>0.29583333333333323</v>
      </c>
      <c r="BH4" s="9">
        <v>0.3020833333333332</v>
      </c>
      <c r="BI4" s="9">
        <v>0.30486111111111097</v>
      </c>
      <c r="BJ4" s="9">
        <v>0.30624999999999986</v>
      </c>
      <c r="BK4" s="9">
        <v>0.31180555555555539</v>
      </c>
      <c r="BL4" s="9">
        <v>0.31249999999999983</v>
      </c>
      <c r="BM4" s="9">
        <v>0.31458333333333316</v>
      </c>
      <c r="BN4" s="9">
        <v>0.3152777777777776</v>
      </c>
      <c r="BO4" s="9">
        <v>0.3243055555555554</v>
      </c>
      <c r="BP4" s="9"/>
      <c r="BQ4" s="6"/>
      <c r="BS4">
        <f t="shared" si="0"/>
        <v>0</v>
      </c>
    </row>
    <row r="5" spans="1:71" x14ac:dyDescent="0.3">
      <c r="A5" s="145" t="s">
        <v>54</v>
      </c>
      <c r="B5" s="145" t="s">
        <v>52</v>
      </c>
      <c r="C5" s="145" t="s">
        <v>84</v>
      </c>
      <c r="D5" s="145" t="s">
        <v>119</v>
      </c>
      <c r="E5" s="146">
        <v>0</v>
      </c>
      <c r="F5" s="146">
        <v>0</v>
      </c>
      <c r="G5" s="147">
        <v>51.82</v>
      </c>
      <c r="H5" s="148" t="s">
        <v>47</v>
      </c>
      <c r="I5" s="6">
        <v>754</v>
      </c>
      <c r="J5" s="136">
        <v>234</v>
      </c>
      <c r="K5" s="6"/>
      <c r="L5" s="14">
        <v>0.23263888888888887</v>
      </c>
      <c r="M5" s="9">
        <v>0.24166666666666664</v>
      </c>
      <c r="N5" s="9">
        <v>0.24305555555555552</v>
      </c>
      <c r="O5" s="9">
        <v>0.24374999999999997</v>
      </c>
      <c r="P5" s="9">
        <v>0.24652777777777773</v>
      </c>
      <c r="Q5" s="9">
        <v>0.25208333333333327</v>
      </c>
      <c r="R5" s="9">
        <v>0.25347222222222215</v>
      </c>
      <c r="S5" s="9">
        <v>0.25833333333333325</v>
      </c>
      <c r="T5" s="9"/>
      <c r="U5" s="9">
        <v>0.26180555555555546</v>
      </c>
      <c r="V5" s="9">
        <v>0.26319444444444434</v>
      </c>
      <c r="W5" s="9">
        <v>0.26458333333333323</v>
      </c>
      <c r="X5" s="9">
        <v>0.26666666666666655</v>
      </c>
      <c r="Y5" s="9">
        <v>0.26874999999999988</v>
      </c>
      <c r="Z5" s="9">
        <v>0.27152777777777765</v>
      </c>
      <c r="AA5" s="9">
        <v>0.27291666666666653</v>
      </c>
      <c r="AB5" s="9">
        <v>0.27430555555555541</v>
      </c>
      <c r="AC5" s="9">
        <v>0.2756944444444443</v>
      </c>
      <c r="AD5" s="9">
        <v>0.27638888888888874</v>
      </c>
      <c r="AE5" s="9">
        <v>0.27916666666666651</v>
      </c>
      <c r="AF5" s="9">
        <v>0.28194444444444428</v>
      </c>
      <c r="AG5" s="9"/>
      <c r="AH5" s="6"/>
      <c r="AI5" s="5"/>
      <c r="AJ5" s="1"/>
      <c r="AK5" s="145" t="s">
        <v>54</v>
      </c>
      <c r="AL5" s="145" t="s">
        <v>52</v>
      </c>
      <c r="AM5" s="145" t="s">
        <v>86</v>
      </c>
      <c r="AN5" s="145" t="s">
        <v>119</v>
      </c>
      <c r="AO5" s="146">
        <v>0</v>
      </c>
      <c r="AP5" s="146">
        <v>0</v>
      </c>
      <c r="AQ5" s="147">
        <v>52.75</v>
      </c>
      <c r="AR5" s="148" t="s">
        <v>46</v>
      </c>
      <c r="AS5" s="145">
        <v>754</v>
      </c>
      <c r="AT5" s="6"/>
      <c r="AU5" s="6"/>
      <c r="AV5" s="14">
        <v>0.28472222222222221</v>
      </c>
      <c r="AW5" s="9">
        <v>0.28819444444444448</v>
      </c>
      <c r="AX5" s="9"/>
      <c r="AY5" s="9"/>
      <c r="AZ5" s="9"/>
      <c r="BA5" s="9"/>
      <c r="BB5" s="9"/>
      <c r="BC5" s="9"/>
      <c r="BD5" s="9">
        <v>0.2951388888888889</v>
      </c>
      <c r="BE5" s="9"/>
      <c r="BF5" s="29">
        <v>0.29791666666666666</v>
      </c>
      <c r="BG5" s="9"/>
      <c r="BH5" s="9">
        <v>0.30277777777777776</v>
      </c>
      <c r="BI5" s="9">
        <v>0.30624999999999997</v>
      </c>
      <c r="BJ5" s="9">
        <v>0.30833333333333335</v>
      </c>
      <c r="BK5" s="9"/>
      <c r="BL5" s="9"/>
      <c r="BM5" s="9"/>
      <c r="BN5" s="9"/>
      <c r="BO5" s="9">
        <v>0.33263888888888887</v>
      </c>
      <c r="BP5" s="9"/>
      <c r="BQ5" s="6"/>
      <c r="BS5">
        <f t="shared" si="0"/>
        <v>0</v>
      </c>
    </row>
    <row r="6" spans="1:71" x14ac:dyDescent="0.3">
      <c r="A6" s="145" t="s">
        <v>54</v>
      </c>
      <c r="B6" s="145" t="s">
        <v>52</v>
      </c>
      <c r="C6" s="145" t="s">
        <v>84</v>
      </c>
      <c r="D6" s="145" t="s">
        <v>119</v>
      </c>
      <c r="E6" s="146">
        <v>0</v>
      </c>
      <c r="F6" s="146">
        <v>0</v>
      </c>
      <c r="G6" s="147">
        <v>51.82</v>
      </c>
      <c r="H6" s="148" t="s">
        <v>46</v>
      </c>
      <c r="I6" s="6">
        <v>850</v>
      </c>
      <c r="J6" s="136">
        <v>246</v>
      </c>
      <c r="K6" s="6"/>
      <c r="L6" s="14">
        <v>0.24097222222222223</v>
      </c>
      <c r="M6" s="9"/>
      <c r="N6" s="9"/>
      <c r="O6" s="9"/>
      <c r="P6" s="9"/>
      <c r="Q6" s="9">
        <v>0.2590277777777778</v>
      </c>
      <c r="R6" s="9">
        <v>0.26041666666666669</v>
      </c>
      <c r="S6" s="9">
        <v>0.26527777777777778</v>
      </c>
      <c r="T6" s="9"/>
      <c r="U6" s="9"/>
      <c r="V6" s="9">
        <v>0.27013888888888887</v>
      </c>
      <c r="W6" s="9"/>
      <c r="X6" s="9">
        <v>0.27291666666666664</v>
      </c>
      <c r="Y6" s="9"/>
      <c r="Z6" s="9"/>
      <c r="AA6" s="9"/>
      <c r="AB6" s="9"/>
      <c r="AC6" s="9"/>
      <c r="AD6" s="9"/>
      <c r="AE6" s="9">
        <v>0.28263888888888888</v>
      </c>
      <c r="AF6" s="9">
        <v>0.28541666666666665</v>
      </c>
      <c r="AG6" s="9"/>
      <c r="AH6" s="6"/>
      <c r="AI6" s="5"/>
      <c r="AJ6" s="1"/>
      <c r="AK6" s="145" t="s">
        <v>54</v>
      </c>
      <c r="AL6" s="145" t="s">
        <v>52</v>
      </c>
      <c r="AM6" s="145" t="s">
        <v>86</v>
      </c>
      <c r="AN6" s="145" t="s">
        <v>119</v>
      </c>
      <c r="AO6" s="146">
        <v>0</v>
      </c>
      <c r="AP6" s="146">
        <v>0</v>
      </c>
      <c r="AQ6" s="147">
        <v>52.75</v>
      </c>
      <c r="AR6" s="148" t="s">
        <v>46</v>
      </c>
      <c r="AS6" s="145">
        <v>850</v>
      </c>
      <c r="AT6" s="6"/>
      <c r="AU6" s="6"/>
      <c r="AV6" s="14">
        <v>0.28888888888888886</v>
      </c>
      <c r="AW6" s="9">
        <v>0.29236111111111113</v>
      </c>
      <c r="AX6" s="9"/>
      <c r="AY6" s="9"/>
      <c r="AZ6" s="9"/>
      <c r="BA6" s="9"/>
      <c r="BB6" s="9"/>
      <c r="BC6" s="9"/>
      <c r="BD6" s="9">
        <v>0.29930555555555555</v>
      </c>
      <c r="BE6" s="9"/>
      <c r="BF6" s="29">
        <v>0.30208333333333331</v>
      </c>
      <c r="BG6" s="9"/>
      <c r="BH6" s="9">
        <v>0.30694444444444441</v>
      </c>
      <c r="BI6" s="9">
        <v>0.31041666666666662</v>
      </c>
      <c r="BJ6" s="9">
        <v>0.3125</v>
      </c>
      <c r="BK6" s="9"/>
      <c r="BL6" s="9"/>
      <c r="BM6" s="9"/>
      <c r="BN6" s="9"/>
      <c r="BO6" s="9">
        <v>0.33680555555555552</v>
      </c>
      <c r="BP6" s="9"/>
      <c r="BQ6" s="136">
        <v>246</v>
      </c>
      <c r="BS6">
        <f t="shared" si="0"/>
        <v>0</v>
      </c>
    </row>
    <row r="7" spans="1:71" x14ac:dyDescent="0.3">
      <c r="A7" s="145" t="s">
        <v>54</v>
      </c>
      <c r="B7" s="145" t="s">
        <v>52</v>
      </c>
      <c r="C7" s="145" t="s">
        <v>84</v>
      </c>
      <c r="D7" s="145" t="s">
        <v>119</v>
      </c>
      <c r="E7" s="146">
        <v>0</v>
      </c>
      <c r="F7" s="146">
        <v>1.1599999999999999</v>
      </c>
      <c r="G7" s="147">
        <v>51.82</v>
      </c>
      <c r="H7" s="148" t="s">
        <v>47</v>
      </c>
      <c r="I7" s="6">
        <v>755</v>
      </c>
      <c r="J7" s="136">
        <v>234</v>
      </c>
      <c r="K7" s="6"/>
      <c r="L7" s="14">
        <v>0.24305555555555555</v>
      </c>
      <c r="M7" s="9">
        <v>0.25208333333333333</v>
      </c>
      <c r="N7" s="9">
        <v>0.25347222222222221</v>
      </c>
      <c r="O7" s="9">
        <v>0.25416666666666665</v>
      </c>
      <c r="P7" s="9">
        <v>0.25694444444444442</v>
      </c>
      <c r="Q7" s="9">
        <v>0.26249999999999996</v>
      </c>
      <c r="R7" s="9">
        <v>0.26388888888888884</v>
      </c>
      <c r="S7" s="9">
        <v>0.26874999999999993</v>
      </c>
      <c r="T7" s="9"/>
      <c r="U7" s="9">
        <v>0.27222222222222214</v>
      </c>
      <c r="V7" s="9">
        <v>0.27361111111111103</v>
      </c>
      <c r="W7" s="9">
        <v>0.27499999999999991</v>
      </c>
      <c r="X7" s="9">
        <v>0.27708333333333324</v>
      </c>
      <c r="Y7" s="9">
        <v>0.27916666666666656</v>
      </c>
      <c r="Z7" s="9">
        <v>0.28194444444444433</v>
      </c>
      <c r="AA7" s="9">
        <v>0.28333333333333321</v>
      </c>
      <c r="AB7" s="9">
        <v>0.2847222222222221</v>
      </c>
      <c r="AC7" s="9">
        <v>0.28611111111111098</v>
      </c>
      <c r="AD7" s="9">
        <v>0.28680555555555542</v>
      </c>
      <c r="AE7" s="9">
        <v>0.28958333333333319</v>
      </c>
      <c r="AF7" s="9">
        <v>0.29236111111111096</v>
      </c>
      <c r="AG7" s="139">
        <v>0.29930555555555555</v>
      </c>
      <c r="AH7" s="6"/>
      <c r="AI7" s="5"/>
      <c r="AJ7" s="1"/>
      <c r="AK7" s="145" t="s">
        <v>116</v>
      </c>
      <c r="AL7" s="145" t="s">
        <v>116</v>
      </c>
      <c r="AM7" s="145" t="s">
        <v>116</v>
      </c>
      <c r="AN7" s="145" t="s">
        <v>116</v>
      </c>
      <c r="AO7" s="146">
        <v>0</v>
      </c>
      <c r="AP7" s="146">
        <v>0</v>
      </c>
      <c r="AQ7" s="147">
        <v>0</v>
      </c>
      <c r="AR7" s="148" t="s">
        <v>116</v>
      </c>
      <c r="AS7" s="148"/>
      <c r="AT7" s="6"/>
      <c r="AU7" s="9"/>
      <c r="AV7" s="14"/>
      <c r="AW7" s="9"/>
      <c r="AX7" s="9"/>
      <c r="AY7" s="9"/>
      <c r="AZ7" s="6"/>
      <c r="BA7" s="9"/>
      <c r="BB7" s="6"/>
      <c r="BC7" s="9"/>
      <c r="BD7" s="6"/>
      <c r="BE7" s="9"/>
      <c r="BF7" s="21"/>
      <c r="BG7" s="9"/>
      <c r="BH7" s="6"/>
      <c r="BI7" s="9"/>
      <c r="BJ7" s="6"/>
      <c r="BK7" s="9"/>
      <c r="BL7" s="6"/>
      <c r="BM7" s="9"/>
      <c r="BN7" s="6"/>
      <c r="BO7" s="9"/>
      <c r="BP7" s="6"/>
      <c r="BQ7" s="9"/>
      <c r="BS7" s="159"/>
    </row>
    <row r="8" spans="1:71" x14ac:dyDescent="0.3">
      <c r="A8" s="145" t="s">
        <v>54</v>
      </c>
      <c r="B8" s="145" t="s">
        <v>52</v>
      </c>
      <c r="C8" s="145" t="s">
        <v>84</v>
      </c>
      <c r="D8" s="145" t="s">
        <v>119</v>
      </c>
      <c r="E8" s="146">
        <v>2.4</v>
      </c>
      <c r="F8" s="146">
        <v>1.1599999999999999</v>
      </c>
      <c r="G8" s="147">
        <v>51.82</v>
      </c>
      <c r="H8" s="148" t="s">
        <v>46</v>
      </c>
      <c r="I8" s="6">
        <v>860</v>
      </c>
      <c r="J8" s="7"/>
      <c r="K8" s="24">
        <v>0.24027777777777778</v>
      </c>
      <c r="L8" s="14">
        <v>0.24722222222222223</v>
      </c>
      <c r="M8" s="9"/>
      <c r="N8" s="9"/>
      <c r="O8" s="9"/>
      <c r="P8" s="9"/>
      <c r="Q8" s="9">
        <v>0.26527777777777778</v>
      </c>
      <c r="R8" s="9">
        <v>0.26666666666666666</v>
      </c>
      <c r="S8" s="9">
        <v>0.27152777777777776</v>
      </c>
      <c r="T8" s="9"/>
      <c r="U8" s="9"/>
      <c r="V8" s="9">
        <v>0.27638888888888885</v>
      </c>
      <c r="W8" s="9"/>
      <c r="X8" s="9">
        <v>0.27916666666666662</v>
      </c>
      <c r="Y8" s="9"/>
      <c r="Z8" s="9"/>
      <c r="AA8" s="9"/>
      <c r="AB8" s="9"/>
      <c r="AC8" s="9"/>
      <c r="AD8" s="9"/>
      <c r="AE8" s="9">
        <v>0.28888888888888886</v>
      </c>
      <c r="AF8" s="9">
        <v>0.29166666666666663</v>
      </c>
      <c r="AG8" s="139">
        <v>0.2986111111111111</v>
      </c>
      <c r="AH8" s="6"/>
      <c r="AI8" s="5"/>
      <c r="AJ8" s="1"/>
      <c r="AK8" s="145" t="s">
        <v>116</v>
      </c>
      <c r="AL8" s="145" t="s">
        <v>116</v>
      </c>
      <c r="AM8" s="145" t="s">
        <v>116</v>
      </c>
      <c r="AN8" s="145" t="s">
        <v>116</v>
      </c>
      <c r="AO8" s="146">
        <v>0</v>
      </c>
      <c r="AP8" s="146">
        <v>0</v>
      </c>
      <c r="AQ8" s="147">
        <v>0</v>
      </c>
      <c r="AR8" s="148" t="s">
        <v>116</v>
      </c>
      <c r="AS8" s="148"/>
      <c r="AT8" s="6"/>
      <c r="AU8" s="9"/>
      <c r="AV8" s="14"/>
      <c r="AW8" s="9"/>
      <c r="AX8" s="9"/>
      <c r="AY8" s="9"/>
      <c r="AZ8" s="6"/>
      <c r="BA8" s="9"/>
      <c r="BB8" s="6"/>
      <c r="BC8" s="9"/>
      <c r="BD8" s="6"/>
      <c r="BE8" s="9"/>
      <c r="BF8" s="21"/>
      <c r="BG8" s="9"/>
      <c r="BH8" s="6"/>
      <c r="BI8" s="9"/>
      <c r="BJ8" s="6"/>
      <c r="BK8" s="9"/>
      <c r="BL8" s="6"/>
      <c r="BM8" s="9"/>
      <c r="BN8" s="6"/>
      <c r="BO8" s="9"/>
      <c r="BP8" s="6"/>
      <c r="BQ8" s="9"/>
    </row>
    <row r="9" spans="1:71" x14ac:dyDescent="0.3">
      <c r="A9" s="145" t="s">
        <v>54</v>
      </c>
      <c r="B9" s="145" t="s">
        <v>52</v>
      </c>
      <c r="C9" s="145" t="s">
        <v>84</v>
      </c>
      <c r="D9" s="145" t="s">
        <v>119</v>
      </c>
      <c r="E9" s="146">
        <v>0</v>
      </c>
      <c r="F9" s="146">
        <v>0</v>
      </c>
      <c r="G9" s="147">
        <v>51.82</v>
      </c>
      <c r="H9" s="148" t="s">
        <v>46</v>
      </c>
      <c r="I9" s="6">
        <v>851</v>
      </c>
      <c r="J9" s="136">
        <v>234</v>
      </c>
      <c r="K9" s="6"/>
      <c r="L9" s="14">
        <v>0.25138888888888888</v>
      </c>
      <c r="M9" s="9"/>
      <c r="N9" s="9"/>
      <c r="O9" s="9"/>
      <c r="P9" s="9"/>
      <c r="Q9" s="9">
        <v>0.26944444444444443</v>
      </c>
      <c r="R9" s="9">
        <v>0.27083333333333331</v>
      </c>
      <c r="S9" s="9">
        <v>0.27569444444444446</v>
      </c>
      <c r="T9" s="9"/>
      <c r="U9" s="9"/>
      <c r="V9" s="9">
        <v>0.28055555555555556</v>
      </c>
      <c r="W9" s="9"/>
      <c r="X9" s="9">
        <v>0.28333333333333333</v>
      </c>
      <c r="Y9" s="9"/>
      <c r="Z9" s="9"/>
      <c r="AA9" s="9"/>
      <c r="AB9" s="9"/>
      <c r="AC9" s="9"/>
      <c r="AD9" s="9"/>
      <c r="AE9" s="9">
        <v>0.29305555555555557</v>
      </c>
      <c r="AF9" s="9">
        <v>0.29583333333333334</v>
      </c>
      <c r="AG9" s="138"/>
      <c r="AH9" s="6"/>
      <c r="AI9" s="5"/>
      <c r="AJ9" s="1"/>
      <c r="AK9" s="145" t="s">
        <v>54</v>
      </c>
      <c r="AL9" s="145" t="s">
        <v>52</v>
      </c>
      <c r="AM9" s="145" t="s">
        <v>86</v>
      </c>
      <c r="AN9" s="145" t="s">
        <v>119</v>
      </c>
      <c r="AO9" s="146">
        <v>0</v>
      </c>
      <c r="AP9" s="146">
        <v>0</v>
      </c>
      <c r="AQ9" s="147">
        <v>52.75</v>
      </c>
      <c r="AR9" s="148" t="s">
        <v>46</v>
      </c>
      <c r="AS9" s="149">
        <v>851</v>
      </c>
      <c r="AT9" s="22"/>
      <c r="AU9" s="22"/>
      <c r="AV9" s="137">
        <v>0.29583333333333334</v>
      </c>
      <c r="AW9" s="138">
        <v>0.2993055555555556</v>
      </c>
      <c r="AX9" s="138"/>
      <c r="AY9" s="138"/>
      <c r="AZ9" s="138"/>
      <c r="BA9" s="138"/>
      <c r="BB9" s="138"/>
      <c r="BC9" s="138"/>
      <c r="BD9" s="138">
        <v>0.30625000000000002</v>
      </c>
      <c r="BE9" s="138"/>
      <c r="BF9" s="155">
        <v>0.30902777777777779</v>
      </c>
      <c r="BG9" s="138"/>
      <c r="BH9" s="138">
        <v>0.31388888888888888</v>
      </c>
      <c r="BI9" s="138">
        <v>0.31736111111111109</v>
      </c>
      <c r="BJ9" s="138">
        <v>0.31944444444444448</v>
      </c>
      <c r="BK9" s="138"/>
      <c r="BL9" s="138"/>
      <c r="BM9" s="138"/>
      <c r="BN9" s="138"/>
      <c r="BO9" s="138">
        <v>0.34375</v>
      </c>
      <c r="BP9" s="9"/>
      <c r="BQ9" s="6"/>
      <c r="BS9">
        <f t="shared" si="0"/>
        <v>0</v>
      </c>
    </row>
    <row r="10" spans="1:71" x14ac:dyDescent="0.3">
      <c r="A10" s="145" t="s">
        <v>54</v>
      </c>
      <c r="B10" s="145" t="s">
        <v>52</v>
      </c>
      <c r="C10" s="145" t="s">
        <v>84</v>
      </c>
      <c r="D10" s="145" t="s">
        <v>119</v>
      </c>
      <c r="E10" s="146">
        <v>0</v>
      </c>
      <c r="F10" s="146">
        <v>1.1599999999999999</v>
      </c>
      <c r="G10" s="147">
        <v>51.82</v>
      </c>
      <c r="H10" s="148" t="s">
        <v>47</v>
      </c>
      <c r="I10" s="6">
        <v>756</v>
      </c>
      <c r="J10" s="136">
        <v>246</v>
      </c>
      <c r="K10" s="6"/>
      <c r="L10" s="14">
        <v>0.25347222222222221</v>
      </c>
      <c r="M10" s="9">
        <v>0.26250000000000001</v>
      </c>
      <c r="N10" s="9">
        <v>0.2638888888888889</v>
      </c>
      <c r="O10" s="9">
        <v>0.26458333333333334</v>
      </c>
      <c r="P10" s="9">
        <v>0.2673611111111111</v>
      </c>
      <c r="Q10" s="9">
        <v>0.27291666666666664</v>
      </c>
      <c r="R10" s="9">
        <v>0.27430555555555552</v>
      </c>
      <c r="S10" s="9">
        <v>0.27916666666666662</v>
      </c>
      <c r="T10" s="9"/>
      <c r="U10" s="9">
        <v>0.28263888888888883</v>
      </c>
      <c r="V10" s="9">
        <v>0.28402777777777771</v>
      </c>
      <c r="W10" s="9">
        <v>0.2854166666666666</v>
      </c>
      <c r="X10" s="9">
        <v>0.28749999999999992</v>
      </c>
      <c r="Y10" s="9">
        <v>0.28958333333333325</v>
      </c>
      <c r="Z10" s="9">
        <v>0.29236111111111102</v>
      </c>
      <c r="AA10" s="9">
        <v>0.2937499999999999</v>
      </c>
      <c r="AB10" s="9">
        <v>0.29513888888888878</v>
      </c>
      <c r="AC10" s="9">
        <v>0.29652777777777767</v>
      </c>
      <c r="AD10" s="9">
        <v>0.29722222222222211</v>
      </c>
      <c r="AE10" s="9">
        <v>0.29999999999999988</v>
      </c>
      <c r="AF10" s="9">
        <v>0.30277777777777765</v>
      </c>
      <c r="AG10" s="139">
        <v>0.30972222222222212</v>
      </c>
      <c r="AH10" s="6"/>
      <c r="AI10" s="5"/>
      <c r="AJ10" s="1"/>
      <c r="AK10" s="145" t="s">
        <v>116</v>
      </c>
      <c r="AL10" s="145" t="s">
        <v>116</v>
      </c>
      <c r="AM10" s="145" t="s">
        <v>116</v>
      </c>
      <c r="AN10" s="145" t="s">
        <v>116</v>
      </c>
      <c r="AO10" s="146">
        <v>0</v>
      </c>
      <c r="AP10" s="146">
        <v>0</v>
      </c>
      <c r="AQ10" s="147">
        <v>0</v>
      </c>
      <c r="AR10" s="148" t="s">
        <v>116</v>
      </c>
      <c r="AS10" s="148"/>
      <c r="AT10" s="6"/>
      <c r="AU10" s="9"/>
      <c r="AV10" s="14"/>
      <c r="AW10" s="9"/>
      <c r="AX10" s="6"/>
      <c r="AY10" s="9"/>
      <c r="AZ10" s="6"/>
      <c r="BA10" s="9"/>
      <c r="BB10" s="6"/>
      <c r="BC10" s="9"/>
      <c r="BD10" s="6"/>
      <c r="BE10" s="9"/>
      <c r="BF10" s="21"/>
      <c r="BG10" s="9"/>
      <c r="BH10" s="6"/>
      <c r="BI10" s="9"/>
      <c r="BJ10" s="6"/>
      <c r="BK10" s="9"/>
      <c r="BL10" s="6"/>
      <c r="BM10" s="9"/>
      <c r="BN10" s="6"/>
      <c r="BO10" s="9"/>
      <c r="BP10" s="6"/>
      <c r="BQ10" s="9"/>
    </row>
    <row r="11" spans="1:71" x14ac:dyDescent="0.3">
      <c r="A11" s="145" t="s">
        <v>54</v>
      </c>
      <c r="B11" s="145" t="s">
        <v>52</v>
      </c>
      <c r="C11" s="145" t="s">
        <v>84</v>
      </c>
      <c r="D11" s="145" t="s">
        <v>119</v>
      </c>
      <c r="E11" s="146">
        <v>2.4</v>
      </c>
      <c r="F11" s="146">
        <v>1.1599999999999999</v>
      </c>
      <c r="G11" s="147">
        <v>51.82</v>
      </c>
      <c r="H11" s="148" t="s">
        <v>46</v>
      </c>
      <c r="I11" s="6">
        <v>852</v>
      </c>
      <c r="J11" s="6"/>
      <c r="K11" s="24">
        <v>0.25486111111111109</v>
      </c>
      <c r="L11" s="14">
        <v>0.26180555555555557</v>
      </c>
      <c r="M11" s="9"/>
      <c r="N11" s="9"/>
      <c r="O11" s="9"/>
      <c r="P11" s="9"/>
      <c r="Q11" s="9">
        <v>0.27986111111111112</v>
      </c>
      <c r="R11" s="9">
        <v>0.28125</v>
      </c>
      <c r="S11" s="9">
        <v>0.28611111111111115</v>
      </c>
      <c r="T11" s="9"/>
      <c r="U11" s="9"/>
      <c r="V11" s="9">
        <v>0.29097222222222224</v>
      </c>
      <c r="W11" s="9"/>
      <c r="X11" s="9">
        <v>0.29375000000000001</v>
      </c>
      <c r="Y11" s="9"/>
      <c r="Z11" s="9"/>
      <c r="AA11" s="9"/>
      <c r="AB11" s="9"/>
      <c r="AC11" s="9"/>
      <c r="AD11" s="9"/>
      <c r="AE11" s="9">
        <v>0.3034722222222222</v>
      </c>
      <c r="AF11" s="9">
        <v>0.30624999999999997</v>
      </c>
      <c r="AG11" s="139">
        <v>0.31319444444444444</v>
      </c>
      <c r="AH11" s="6"/>
      <c r="AI11" s="5"/>
      <c r="AJ11" s="1"/>
      <c r="AK11" s="145" t="s">
        <v>116</v>
      </c>
      <c r="AL11" s="145" t="s">
        <v>116</v>
      </c>
      <c r="AM11" s="145" t="s">
        <v>116</v>
      </c>
      <c r="AN11" s="145" t="s">
        <v>116</v>
      </c>
      <c r="AO11" s="146">
        <v>0</v>
      </c>
      <c r="AP11" s="146">
        <v>0</v>
      </c>
      <c r="AQ11" s="147">
        <v>0</v>
      </c>
      <c r="AR11" s="148" t="s">
        <v>116</v>
      </c>
      <c r="AS11" s="148"/>
      <c r="AT11" s="6"/>
      <c r="AU11" s="9"/>
      <c r="AV11" s="14"/>
      <c r="AW11" s="9"/>
      <c r="AX11" s="6"/>
      <c r="AY11" s="9"/>
      <c r="AZ11" s="6"/>
      <c r="BA11" s="9"/>
      <c r="BB11" s="6"/>
      <c r="BC11" s="9"/>
      <c r="BD11" s="6"/>
      <c r="BE11" s="9"/>
      <c r="BF11" s="21"/>
      <c r="BG11" s="9"/>
      <c r="BH11" s="6"/>
      <c r="BI11" s="9"/>
      <c r="BJ11" s="6"/>
      <c r="BK11" s="9"/>
      <c r="BL11" s="6"/>
      <c r="BM11" s="9"/>
      <c r="BN11" s="6"/>
      <c r="BO11" s="9"/>
      <c r="BP11" s="6"/>
      <c r="BQ11" s="9"/>
    </row>
    <row r="12" spans="1:71" x14ac:dyDescent="0.3">
      <c r="A12" s="145" t="s">
        <v>54</v>
      </c>
      <c r="B12" s="145" t="s">
        <v>52</v>
      </c>
      <c r="C12" s="145" t="s">
        <v>84</v>
      </c>
      <c r="D12" s="145" t="s">
        <v>119</v>
      </c>
      <c r="E12" s="146">
        <v>2.4</v>
      </c>
      <c r="F12" s="146">
        <v>1.1599999999999999</v>
      </c>
      <c r="G12" s="147">
        <v>51.82</v>
      </c>
      <c r="H12" s="148" t="s">
        <v>47</v>
      </c>
      <c r="I12" s="6">
        <v>757</v>
      </c>
      <c r="J12" s="6"/>
      <c r="K12" s="24">
        <v>0.25694444444444448</v>
      </c>
      <c r="L12" s="14">
        <v>0.2638888888888889</v>
      </c>
      <c r="M12" s="9">
        <v>0.2729166666666667</v>
      </c>
      <c r="N12" s="9">
        <v>0.27430555555555558</v>
      </c>
      <c r="O12" s="9">
        <v>0.27500000000000002</v>
      </c>
      <c r="P12" s="9">
        <v>0.27777777777777779</v>
      </c>
      <c r="Q12" s="9">
        <v>0.28333333333333333</v>
      </c>
      <c r="R12" s="9">
        <v>0.28472222222222221</v>
      </c>
      <c r="S12" s="9">
        <v>0.2895833333333333</v>
      </c>
      <c r="T12" s="9"/>
      <c r="U12" s="9">
        <v>0.29305555555555551</v>
      </c>
      <c r="V12" s="9">
        <v>0.2944444444444444</v>
      </c>
      <c r="W12" s="9">
        <v>0.29583333333333328</v>
      </c>
      <c r="X12" s="9">
        <v>0.29791666666666661</v>
      </c>
      <c r="Y12" s="9">
        <v>0.29999999999999993</v>
      </c>
      <c r="Z12" s="9">
        <v>0.3027777777777777</v>
      </c>
      <c r="AA12" s="9">
        <v>0.30416666666666659</v>
      </c>
      <c r="AB12" s="9">
        <v>0.30555555555555547</v>
      </c>
      <c r="AC12" s="9">
        <v>0.30694444444444435</v>
      </c>
      <c r="AD12" s="9">
        <v>0.3076388888888888</v>
      </c>
      <c r="AE12" s="9">
        <v>0.31041666666666656</v>
      </c>
      <c r="AF12" s="9">
        <v>0.31319444444444433</v>
      </c>
      <c r="AG12" s="139">
        <v>0.32013888888888892</v>
      </c>
      <c r="AH12" s="6"/>
      <c r="AI12" s="5"/>
      <c r="AJ12" s="1"/>
      <c r="AK12" s="145" t="s">
        <v>116</v>
      </c>
      <c r="AL12" s="145" t="s">
        <v>116</v>
      </c>
      <c r="AM12" s="145" t="s">
        <v>116</v>
      </c>
      <c r="AN12" s="145" t="s">
        <v>116</v>
      </c>
      <c r="AO12" s="146">
        <v>0</v>
      </c>
      <c r="AP12" s="146">
        <v>0</v>
      </c>
      <c r="AQ12" s="147">
        <v>0</v>
      </c>
      <c r="AR12" s="148" t="s">
        <v>116</v>
      </c>
      <c r="AS12" s="148"/>
      <c r="AT12" s="6"/>
      <c r="AU12" s="9"/>
      <c r="AV12" s="14"/>
      <c r="AW12" s="9"/>
      <c r="AX12" s="6"/>
      <c r="AY12" s="9"/>
      <c r="AZ12" s="6"/>
      <c r="BA12" s="9"/>
      <c r="BB12" s="6"/>
      <c r="BC12" s="9"/>
      <c r="BD12" s="6"/>
      <c r="BE12" s="9"/>
      <c r="BF12" s="21"/>
      <c r="BG12" s="9"/>
      <c r="BH12" s="6"/>
      <c r="BI12" s="9"/>
      <c r="BJ12" s="6"/>
      <c r="BK12" s="9"/>
      <c r="BL12" s="6"/>
      <c r="BM12" s="9"/>
      <c r="BN12" s="6"/>
      <c r="BO12" s="9"/>
      <c r="BP12" s="6"/>
      <c r="BQ12" s="9"/>
    </row>
    <row r="13" spans="1:71" x14ac:dyDescent="0.3">
      <c r="A13" s="145" t="s">
        <v>54</v>
      </c>
      <c r="B13" s="145" t="s">
        <v>52</v>
      </c>
      <c r="C13" s="145" t="s">
        <v>84</v>
      </c>
      <c r="D13" s="145" t="s">
        <v>119</v>
      </c>
      <c r="E13" s="146">
        <v>2.4</v>
      </c>
      <c r="F13" s="146">
        <v>1.1599999999999999</v>
      </c>
      <c r="G13" s="147">
        <v>51.82</v>
      </c>
      <c r="H13" s="148" t="s">
        <v>47</v>
      </c>
      <c r="I13" s="22">
        <v>761</v>
      </c>
      <c r="J13" s="22"/>
      <c r="K13" s="25">
        <v>0.26111111111111113</v>
      </c>
      <c r="L13" s="137">
        <v>0.26805555555555555</v>
      </c>
      <c r="M13" s="138">
        <v>0.27708333333333335</v>
      </c>
      <c r="N13" s="138">
        <v>0.27847222222222223</v>
      </c>
      <c r="O13" s="138">
        <v>0.27916666666666667</v>
      </c>
      <c r="P13" s="138">
        <v>0.28194444444444444</v>
      </c>
      <c r="Q13" s="138">
        <v>0.28749999999999998</v>
      </c>
      <c r="R13" s="138">
        <v>0.28888888888888886</v>
      </c>
      <c r="S13" s="138">
        <v>0.29374999999999996</v>
      </c>
      <c r="T13" s="138"/>
      <c r="U13" s="138">
        <v>0.29722222222222217</v>
      </c>
      <c r="V13" s="138">
        <v>0.29861111111111105</v>
      </c>
      <c r="W13" s="138">
        <v>0.29999999999999993</v>
      </c>
      <c r="X13" s="138">
        <v>0.30208333333333326</v>
      </c>
      <c r="Y13" s="138">
        <v>0.30416666666666659</v>
      </c>
      <c r="Z13" s="138">
        <v>0.30694444444444435</v>
      </c>
      <c r="AA13" s="138">
        <v>0.30833333333333324</v>
      </c>
      <c r="AB13" s="138">
        <v>0.30972222222222212</v>
      </c>
      <c r="AC13" s="138">
        <v>0.31111111111111101</v>
      </c>
      <c r="AD13" s="138">
        <v>0.31180555555555545</v>
      </c>
      <c r="AE13" s="138">
        <v>0.31458333333333321</v>
      </c>
      <c r="AF13" s="138">
        <v>0.31736111111111098</v>
      </c>
      <c r="AG13" s="140">
        <v>0.32430555555555557</v>
      </c>
      <c r="AH13" s="6"/>
      <c r="AI13" s="5"/>
      <c r="AJ13" s="1"/>
      <c r="AK13" s="145" t="s">
        <v>116</v>
      </c>
      <c r="AL13" s="145" t="s">
        <v>116</v>
      </c>
      <c r="AM13" s="145" t="s">
        <v>116</v>
      </c>
      <c r="AN13" s="145" t="s">
        <v>116</v>
      </c>
      <c r="AO13" s="146">
        <v>0</v>
      </c>
      <c r="AP13" s="146">
        <v>0</v>
      </c>
      <c r="AQ13" s="147">
        <v>0</v>
      </c>
      <c r="AR13" s="148" t="s">
        <v>116</v>
      </c>
      <c r="AS13" s="148"/>
      <c r="AT13" s="6"/>
      <c r="AU13" s="9"/>
      <c r="AV13" s="14"/>
      <c r="AW13" s="9"/>
      <c r="AX13" s="6"/>
      <c r="AY13" s="9"/>
      <c r="AZ13" s="6"/>
      <c r="BA13" s="9"/>
      <c r="BB13" s="6"/>
      <c r="BC13" s="9"/>
      <c r="BD13" s="6"/>
      <c r="BE13" s="9"/>
      <c r="BF13" s="21"/>
      <c r="BG13" s="9"/>
      <c r="BH13" s="6"/>
      <c r="BI13" s="9"/>
      <c r="BJ13" s="6"/>
      <c r="BK13" s="9"/>
      <c r="BL13" s="6"/>
      <c r="BM13" s="9"/>
      <c r="BN13" s="6"/>
      <c r="BO13" s="9"/>
      <c r="BP13" s="6"/>
      <c r="BQ13" s="9"/>
    </row>
    <row r="14" spans="1:71" x14ac:dyDescent="0.3">
      <c r="A14" s="145" t="s">
        <v>54</v>
      </c>
      <c r="B14" s="145" t="s">
        <v>52</v>
      </c>
      <c r="C14" s="145" t="s">
        <v>84</v>
      </c>
      <c r="D14" s="145" t="s">
        <v>119</v>
      </c>
      <c r="E14" s="146">
        <v>2.4</v>
      </c>
      <c r="F14" s="146">
        <v>1.1599999999999999</v>
      </c>
      <c r="G14" s="147">
        <v>51.82</v>
      </c>
      <c r="H14" s="148" t="s">
        <v>46</v>
      </c>
      <c r="I14" s="6">
        <v>853</v>
      </c>
      <c r="J14" s="6"/>
      <c r="K14" s="24">
        <v>0.26527777777777778</v>
      </c>
      <c r="L14" s="14">
        <v>0.2722222222222222</v>
      </c>
      <c r="M14" s="9"/>
      <c r="N14" s="9"/>
      <c r="O14" s="9"/>
      <c r="P14" s="9"/>
      <c r="Q14" s="9">
        <v>0.2902777777777778</v>
      </c>
      <c r="R14" s="9">
        <v>0.29166666666666669</v>
      </c>
      <c r="S14" s="9">
        <v>0.29652777777777778</v>
      </c>
      <c r="T14" s="9"/>
      <c r="U14" s="9"/>
      <c r="V14" s="9">
        <v>0.30138888888888887</v>
      </c>
      <c r="W14" s="9"/>
      <c r="X14" s="9">
        <v>0.30416666666666664</v>
      </c>
      <c r="Y14" s="9"/>
      <c r="Z14" s="9"/>
      <c r="AA14" s="9"/>
      <c r="AB14" s="9"/>
      <c r="AC14" s="9"/>
      <c r="AD14" s="9"/>
      <c r="AE14" s="9">
        <v>0.31388888888888888</v>
      </c>
      <c r="AF14" s="9">
        <v>0.31666666666666665</v>
      </c>
      <c r="AG14" s="139">
        <v>0.32361111111111113</v>
      </c>
      <c r="AH14" s="6"/>
      <c r="AI14" s="5"/>
      <c r="AJ14" s="1"/>
      <c r="AK14" s="145" t="s">
        <v>116</v>
      </c>
      <c r="AL14" s="145" t="s">
        <v>116</v>
      </c>
      <c r="AM14" s="145" t="s">
        <v>116</v>
      </c>
      <c r="AN14" s="145" t="s">
        <v>116</v>
      </c>
      <c r="AO14" s="146">
        <v>0</v>
      </c>
      <c r="AP14" s="146">
        <v>0</v>
      </c>
      <c r="AQ14" s="147">
        <v>0</v>
      </c>
      <c r="AR14" s="148" t="s">
        <v>116</v>
      </c>
      <c r="AS14" s="148"/>
      <c r="AT14" s="6"/>
      <c r="AU14" s="9"/>
      <c r="AV14" s="14"/>
      <c r="AW14" s="9"/>
      <c r="AX14" s="6"/>
      <c r="AY14" s="9"/>
      <c r="AZ14" s="6"/>
      <c r="BA14" s="9"/>
      <c r="BB14" s="6"/>
      <c r="BC14" s="9"/>
      <c r="BD14" s="6"/>
      <c r="BE14" s="9"/>
      <c r="BF14" s="21"/>
      <c r="BG14" s="9"/>
      <c r="BH14" s="6"/>
      <c r="BI14" s="9"/>
      <c r="BJ14" s="6"/>
      <c r="BK14" s="9"/>
      <c r="BL14" s="6"/>
      <c r="BM14" s="9"/>
      <c r="BN14" s="6"/>
      <c r="BO14" s="9"/>
      <c r="BP14" s="6"/>
      <c r="BQ14" s="9"/>
    </row>
    <row r="15" spans="1:71" x14ac:dyDescent="0.3">
      <c r="A15" s="145" t="s">
        <v>54</v>
      </c>
      <c r="B15" s="145" t="s">
        <v>52</v>
      </c>
      <c r="C15" s="145" t="s">
        <v>84</v>
      </c>
      <c r="D15" s="145" t="s">
        <v>119</v>
      </c>
      <c r="E15" s="146">
        <v>0</v>
      </c>
      <c r="F15" s="146">
        <v>1.1599999999999999</v>
      </c>
      <c r="G15" s="147">
        <v>51.82</v>
      </c>
      <c r="H15" s="148" t="s">
        <v>47</v>
      </c>
      <c r="I15" s="6">
        <v>758</v>
      </c>
      <c r="J15" s="136">
        <v>234</v>
      </c>
      <c r="K15" s="6"/>
      <c r="L15" s="14">
        <v>0.27430555555555552</v>
      </c>
      <c r="M15" s="9">
        <v>0.28333333333333333</v>
      </c>
      <c r="N15" s="9">
        <v>0.28472222222222221</v>
      </c>
      <c r="O15" s="9">
        <v>0.28541666666666665</v>
      </c>
      <c r="P15" s="9">
        <v>0.28819444444444442</v>
      </c>
      <c r="Q15" s="9">
        <v>0.29374999999999996</v>
      </c>
      <c r="R15" s="9">
        <v>0.29513888888888884</v>
      </c>
      <c r="S15" s="9">
        <v>0.29999999999999993</v>
      </c>
      <c r="T15" s="9"/>
      <c r="U15" s="9">
        <v>0.30347222222222214</v>
      </c>
      <c r="V15" s="9">
        <v>0.30486111111111103</v>
      </c>
      <c r="W15" s="9">
        <v>0.30624999999999991</v>
      </c>
      <c r="X15" s="9">
        <v>0.30833333333333324</v>
      </c>
      <c r="Y15" s="9">
        <v>0.31041666666666656</v>
      </c>
      <c r="Z15" s="9">
        <v>0.31319444444444433</v>
      </c>
      <c r="AA15" s="9">
        <v>0.31458333333333321</v>
      </c>
      <c r="AB15" s="9">
        <v>0.3159722222222221</v>
      </c>
      <c r="AC15" s="9">
        <v>0.31736111111111098</v>
      </c>
      <c r="AD15" s="9">
        <v>0.31805555555555542</v>
      </c>
      <c r="AE15" s="9">
        <v>0.32083333333333319</v>
      </c>
      <c r="AF15" s="9">
        <v>0.32361111111111096</v>
      </c>
      <c r="AG15" s="139">
        <v>0.33055555555555555</v>
      </c>
      <c r="AH15" s="6"/>
      <c r="AI15" s="5"/>
      <c r="AJ15" s="1"/>
      <c r="AK15" s="145" t="s">
        <v>116</v>
      </c>
      <c r="AL15" s="145" t="s">
        <v>116</v>
      </c>
      <c r="AM15" s="145" t="s">
        <v>116</v>
      </c>
      <c r="AN15" s="145" t="s">
        <v>116</v>
      </c>
      <c r="AO15" s="146">
        <v>0</v>
      </c>
      <c r="AP15" s="146">
        <v>0</v>
      </c>
      <c r="AQ15" s="147">
        <v>0</v>
      </c>
      <c r="AR15" s="148" t="s">
        <v>116</v>
      </c>
      <c r="AS15" s="148"/>
      <c r="AT15" s="6"/>
      <c r="AU15" s="9"/>
      <c r="AV15" s="14"/>
      <c r="AW15" s="9"/>
      <c r="AX15" s="6"/>
      <c r="AY15" s="9"/>
      <c r="AZ15" s="6"/>
      <c r="BA15" s="9"/>
      <c r="BB15" s="6"/>
      <c r="BC15" s="9"/>
      <c r="BD15" s="6"/>
      <c r="BE15" s="9"/>
      <c r="BF15" s="21"/>
      <c r="BG15" s="9"/>
      <c r="BH15" s="6"/>
      <c r="BI15" s="9"/>
      <c r="BJ15" s="6"/>
      <c r="BK15" s="9"/>
      <c r="BL15" s="6"/>
      <c r="BM15" s="9"/>
      <c r="BN15" s="6"/>
      <c r="BO15" s="9"/>
      <c r="BP15" s="6"/>
      <c r="BQ15" s="9"/>
    </row>
    <row r="16" spans="1:71" x14ac:dyDescent="0.3">
      <c r="A16" s="145" t="s">
        <v>54</v>
      </c>
      <c r="B16" s="145" t="s">
        <v>52</v>
      </c>
      <c r="C16" s="145" t="s">
        <v>84</v>
      </c>
      <c r="D16" s="145" t="s">
        <v>119</v>
      </c>
      <c r="E16" s="146">
        <v>2.4</v>
      </c>
      <c r="F16" s="146">
        <v>1.1599999999999999</v>
      </c>
      <c r="G16" s="147">
        <v>51.82</v>
      </c>
      <c r="H16" s="148" t="s">
        <v>46</v>
      </c>
      <c r="I16" s="6">
        <v>854</v>
      </c>
      <c r="J16" s="6"/>
      <c r="K16" s="24">
        <v>0.27083333333333331</v>
      </c>
      <c r="L16" s="14">
        <v>0.27777777777777779</v>
      </c>
      <c r="M16" s="9"/>
      <c r="N16" s="9"/>
      <c r="O16" s="9"/>
      <c r="P16" s="9"/>
      <c r="Q16" s="9">
        <v>0.29583333333333339</v>
      </c>
      <c r="R16" s="9">
        <v>0.29722222222222222</v>
      </c>
      <c r="S16" s="9">
        <v>0.30208333333333331</v>
      </c>
      <c r="T16" s="9"/>
      <c r="U16" s="9"/>
      <c r="V16" s="9">
        <v>0.30694444444444441</v>
      </c>
      <c r="W16" s="9"/>
      <c r="X16" s="9">
        <v>0.30972222222222223</v>
      </c>
      <c r="Y16" s="9"/>
      <c r="Z16" s="9"/>
      <c r="AA16" s="9"/>
      <c r="AB16" s="9"/>
      <c r="AC16" s="9"/>
      <c r="AD16" s="9"/>
      <c r="AE16" s="9">
        <v>0.31944444444444448</v>
      </c>
      <c r="AF16" s="9">
        <v>0.32222222222222224</v>
      </c>
      <c r="AG16" s="139">
        <v>0.32916666666666666</v>
      </c>
      <c r="AH16" s="6"/>
      <c r="AI16" s="5"/>
      <c r="AJ16" s="1"/>
      <c r="AK16" s="145" t="s">
        <v>116</v>
      </c>
      <c r="AL16" s="145" t="s">
        <v>116</v>
      </c>
      <c r="AM16" s="145" t="s">
        <v>116</v>
      </c>
      <c r="AN16" s="145" t="s">
        <v>116</v>
      </c>
      <c r="AO16" s="146">
        <v>0</v>
      </c>
      <c r="AP16" s="146">
        <v>0</v>
      </c>
      <c r="AQ16" s="147">
        <v>0</v>
      </c>
      <c r="AR16" s="148" t="s">
        <v>116</v>
      </c>
      <c r="AS16" s="148"/>
      <c r="AT16" s="6"/>
      <c r="AU16" s="9"/>
      <c r="AV16" s="14"/>
      <c r="AW16" s="9"/>
      <c r="AX16" s="6"/>
      <c r="AY16" s="9"/>
      <c r="AZ16" s="6"/>
      <c r="BA16" s="9"/>
      <c r="BB16" s="6"/>
      <c r="BC16" s="9"/>
      <c r="BD16" s="6"/>
      <c r="BE16" s="9"/>
      <c r="BF16" s="21"/>
      <c r="BG16" s="9"/>
      <c r="BH16" s="6"/>
      <c r="BI16" s="9"/>
      <c r="BJ16" s="6"/>
      <c r="BK16" s="9"/>
      <c r="BL16" s="6"/>
      <c r="BM16" s="9"/>
      <c r="BN16" s="6"/>
      <c r="BO16" s="9"/>
      <c r="BP16" s="6"/>
      <c r="BQ16" s="9"/>
    </row>
    <row r="17" spans="1:69" x14ac:dyDescent="0.3">
      <c r="A17" s="145" t="s">
        <v>54</v>
      </c>
      <c r="B17" s="145" t="s">
        <v>52</v>
      </c>
      <c r="C17" s="145" t="s">
        <v>84</v>
      </c>
      <c r="D17" s="145" t="s">
        <v>119</v>
      </c>
      <c r="E17" s="146">
        <v>0</v>
      </c>
      <c r="F17" s="146">
        <v>1.1599999999999999</v>
      </c>
      <c r="G17" s="147">
        <v>51.82</v>
      </c>
      <c r="H17" s="148" t="s">
        <v>46</v>
      </c>
      <c r="I17" s="6">
        <v>855</v>
      </c>
      <c r="J17" s="136">
        <v>246</v>
      </c>
      <c r="K17" s="6"/>
      <c r="L17" s="14">
        <v>0.28194444444444444</v>
      </c>
      <c r="M17" s="9"/>
      <c r="N17" s="9"/>
      <c r="O17" s="9"/>
      <c r="P17" s="9"/>
      <c r="Q17" s="9" t="s">
        <v>61</v>
      </c>
      <c r="R17" s="9" t="s">
        <v>60</v>
      </c>
      <c r="S17" s="9" t="s">
        <v>59</v>
      </c>
      <c r="T17" s="9"/>
      <c r="U17" s="9"/>
      <c r="V17" s="9">
        <v>0.31111111111111112</v>
      </c>
      <c r="W17" s="9"/>
      <c r="X17" s="9">
        <v>0.31388888888888888</v>
      </c>
      <c r="Y17" s="9"/>
      <c r="Z17" s="9"/>
      <c r="AA17" s="9"/>
      <c r="AB17" s="9"/>
      <c r="AC17" s="9"/>
      <c r="AD17" s="9"/>
      <c r="AE17" s="9">
        <v>0.32361111111111113</v>
      </c>
      <c r="AF17" s="9">
        <v>0.3263888888888889</v>
      </c>
      <c r="AG17" s="139">
        <v>0.33333333333333331</v>
      </c>
      <c r="AH17" s="6"/>
      <c r="AI17" s="5"/>
      <c r="AJ17" s="1"/>
      <c r="AK17" s="145" t="s">
        <v>116</v>
      </c>
      <c r="AL17" s="145" t="s">
        <v>116</v>
      </c>
      <c r="AM17" s="145" t="s">
        <v>116</v>
      </c>
      <c r="AN17" s="145" t="s">
        <v>116</v>
      </c>
      <c r="AO17" s="146">
        <v>0</v>
      </c>
      <c r="AP17" s="146">
        <v>0</v>
      </c>
      <c r="AQ17" s="147">
        <v>0</v>
      </c>
      <c r="AR17" s="148" t="s">
        <v>116</v>
      </c>
      <c r="AS17" s="148"/>
      <c r="AT17" s="6"/>
      <c r="AU17" s="9"/>
      <c r="AV17" s="14"/>
      <c r="AW17" s="9"/>
      <c r="AX17" s="6"/>
      <c r="AY17" s="9"/>
      <c r="AZ17" s="6"/>
      <c r="BA17" s="9"/>
      <c r="BB17" s="6"/>
      <c r="BC17" s="9"/>
      <c r="BD17" s="6"/>
      <c r="BE17" s="9"/>
      <c r="BF17" s="21"/>
      <c r="BG17" s="9"/>
      <c r="BH17" s="6"/>
      <c r="BI17" s="9"/>
      <c r="BJ17" s="6"/>
      <c r="BK17" s="9"/>
      <c r="BL17" s="6"/>
      <c r="BM17" s="9"/>
      <c r="BN17" s="6"/>
      <c r="BO17" s="9"/>
      <c r="BP17" s="6"/>
      <c r="BQ17" s="9"/>
    </row>
    <row r="18" spans="1:69" x14ac:dyDescent="0.3">
      <c r="A18" s="145" t="s">
        <v>54</v>
      </c>
      <c r="B18" s="145" t="s">
        <v>52</v>
      </c>
      <c r="C18" s="145" t="s">
        <v>84</v>
      </c>
      <c r="D18" s="145" t="s">
        <v>119</v>
      </c>
      <c r="E18" s="146">
        <v>0</v>
      </c>
      <c r="F18" s="146">
        <v>1.1599999999999999</v>
      </c>
      <c r="G18" s="147">
        <v>51.82</v>
      </c>
      <c r="H18" s="148" t="s">
        <v>47</v>
      </c>
      <c r="I18" s="6">
        <v>759</v>
      </c>
      <c r="J18" s="136">
        <v>234</v>
      </c>
      <c r="K18" s="6"/>
      <c r="L18" s="14">
        <v>0.28472222222222221</v>
      </c>
      <c r="M18" s="9">
        <v>0.29375000000000001</v>
      </c>
      <c r="N18" s="9">
        <v>0.2951388888888889</v>
      </c>
      <c r="O18" s="9">
        <v>0.29583333333333334</v>
      </c>
      <c r="P18" s="9">
        <v>0.2986111111111111</v>
      </c>
      <c r="Q18" s="9">
        <v>0.30416666666666664</v>
      </c>
      <c r="R18" s="9">
        <v>0.30555555555555552</v>
      </c>
      <c r="S18" s="9">
        <v>0.31041666666666662</v>
      </c>
      <c r="T18" s="9"/>
      <c r="U18" s="9">
        <v>0.31388888888888883</v>
      </c>
      <c r="V18" s="9">
        <v>0.31527777777777771</v>
      </c>
      <c r="W18" s="9">
        <v>0.3166666666666666</v>
      </c>
      <c r="X18" s="9">
        <v>0.31874999999999992</v>
      </c>
      <c r="Y18" s="9">
        <v>0.32083333333333325</v>
      </c>
      <c r="Z18" s="9">
        <v>0.32361111111111102</v>
      </c>
      <c r="AA18" s="9">
        <v>0.3249999999999999</v>
      </c>
      <c r="AB18" s="9">
        <v>0.32638888888888878</v>
      </c>
      <c r="AC18" s="9">
        <v>0.32777777777777767</v>
      </c>
      <c r="AD18" s="9">
        <v>0.32847222222222211</v>
      </c>
      <c r="AE18" s="9">
        <v>0.33124999999999988</v>
      </c>
      <c r="AF18" s="9">
        <v>0.33402777777777765</v>
      </c>
      <c r="AG18" s="139">
        <v>0.34097222222222223</v>
      </c>
      <c r="AH18" s="6"/>
      <c r="AI18" s="5"/>
      <c r="AJ18" s="1"/>
      <c r="AK18" s="145" t="s">
        <v>116</v>
      </c>
      <c r="AL18" s="145" t="s">
        <v>116</v>
      </c>
      <c r="AM18" s="145" t="s">
        <v>116</v>
      </c>
      <c r="AN18" s="145" t="s">
        <v>116</v>
      </c>
      <c r="AO18" s="146">
        <v>0</v>
      </c>
      <c r="AP18" s="146">
        <v>0</v>
      </c>
      <c r="AQ18" s="147">
        <v>0</v>
      </c>
      <c r="AR18" s="148" t="s">
        <v>116</v>
      </c>
      <c r="AS18" s="148"/>
      <c r="AT18" s="6"/>
      <c r="AU18" s="9"/>
      <c r="AV18" s="14"/>
      <c r="AW18" s="9"/>
      <c r="AX18" s="6"/>
      <c r="AY18" s="9"/>
      <c r="AZ18" s="6"/>
      <c r="BA18" s="9"/>
      <c r="BB18" s="6"/>
      <c r="BC18" s="9"/>
      <c r="BD18" s="6"/>
      <c r="BE18" s="9"/>
      <c r="BF18" s="6"/>
      <c r="BG18" s="9"/>
      <c r="BH18" s="6"/>
      <c r="BI18" s="9"/>
      <c r="BJ18" s="6"/>
      <c r="BK18" s="9"/>
      <c r="BL18" s="6"/>
      <c r="BM18" s="9"/>
      <c r="BN18" s="6"/>
      <c r="BO18" s="9"/>
      <c r="BP18" s="6"/>
      <c r="BQ18" s="9"/>
    </row>
    <row r="19" spans="1:69" x14ac:dyDescent="0.3">
      <c r="A19" s="145" t="s">
        <v>54</v>
      </c>
      <c r="B19" s="145" t="s">
        <v>52</v>
      </c>
      <c r="C19" s="145" t="s">
        <v>84</v>
      </c>
      <c r="D19" s="145" t="s">
        <v>119</v>
      </c>
      <c r="E19" s="146">
        <v>2.4</v>
      </c>
      <c r="F19" s="146">
        <v>1.1599999999999999</v>
      </c>
      <c r="G19" s="147">
        <v>51.82</v>
      </c>
      <c r="H19" s="148" t="s">
        <v>46</v>
      </c>
      <c r="I19" s="6">
        <v>861</v>
      </c>
      <c r="J19" s="6"/>
      <c r="K19" s="25">
        <v>0.28125</v>
      </c>
      <c r="L19" s="14">
        <v>0.28819444444444448</v>
      </c>
      <c r="M19" s="9"/>
      <c r="N19" s="9"/>
      <c r="O19" s="9"/>
      <c r="P19" s="9"/>
      <c r="Q19" s="9">
        <v>0.30625000000000002</v>
      </c>
      <c r="R19" s="9">
        <v>0.30763888888888891</v>
      </c>
      <c r="S19" s="9">
        <v>0.31250000000000006</v>
      </c>
      <c r="T19" s="9"/>
      <c r="U19" s="9"/>
      <c r="V19" s="9">
        <v>0.31736111111111115</v>
      </c>
      <c r="W19" s="9"/>
      <c r="X19" s="9">
        <v>0.32013888888888892</v>
      </c>
      <c r="Y19" s="9"/>
      <c r="Z19" s="9"/>
      <c r="AA19" s="9"/>
      <c r="AB19" s="9"/>
      <c r="AC19" s="9"/>
      <c r="AD19" s="9"/>
      <c r="AE19" s="9">
        <v>0.3298611111111111</v>
      </c>
      <c r="AF19" s="9">
        <v>0.33263888888888887</v>
      </c>
      <c r="AG19" s="139">
        <v>0.33749999999999997</v>
      </c>
      <c r="AH19" s="6"/>
      <c r="AI19" s="5"/>
      <c r="AJ19" s="1"/>
      <c r="AK19" s="145" t="s">
        <v>116</v>
      </c>
      <c r="AL19" s="145" t="s">
        <v>116</v>
      </c>
      <c r="AM19" s="145" t="s">
        <v>116</v>
      </c>
      <c r="AN19" s="145" t="s">
        <v>116</v>
      </c>
      <c r="AO19" s="146">
        <v>0</v>
      </c>
      <c r="AP19" s="146">
        <v>0</v>
      </c>
      <c r="AQ19" s="147">
        <v>0</v>
      </c>
      <c r="AR19" s="148" t="s">
        <v>116</v>
      </c>
      <c r="AS19" s="148"/>
      <c r="AT19" s="6"/>
      <c r="AU19" s="9"/>
      <c r="AV19" s="14"/>
      <c r="AW19" s="9"/>
      <c r="AX19" s="6"/>
      <c r="AY19" s="9"/>
      <c r="AZ19" s="6"/>
      <c r="BA19" s="9"/>
      <c r="BB19" s="6"/>
      <c r="BC19" s="9"/>
      <c r="BD19" s="6"/>
      <c r="BE19" s="9"/>
      <c r="BF19" s="6"/>
      <c r="BG19" s="9"/>
      <c r="BH19" s="6"/>
      <c r="BI19" s="9"/>
      <c r="BJ19" s="6"/>
      <c r="BK19" s="9"/>
      <c r="BL19" s="6"/>
      <c r="BM19" s="9"/>
      <c r="BN19" s="6"/>
      <c r="BO19" s="9"/>
      <c r="BP19" s="6"/>
      <c r="BQ19" s="9"/>
    </row>
    <row r="20" spans="1:69" x14ac:dyDescent="0.3">
      <c r="A20" s="145" t="s">
        <v>54</v>
      </c>
      <c r="B20" s="145" t="s">
        <v>52</v>
      </c>
      <c r="C20" s="145" t="s">
        <v>84</v>
      </c>
      <c r="D20" s="145" t="s">
        <v>119</v>
      </c>
      <c r="E20" s="146">
        <v>0</v>
      </c>
      <c r="F20" s="146">
        <v>1.1599999999999999</v>
      </c>
      <c r="G20" s="147">
        <v>51.82</v>
      </c>
      <c r="H20" s="148" t="s">
        <v>46</v>
      </c>
      <c r="I20" s="6">
        <v>856</v>
      </c>
      <c r="J20" s="136">
        <v>234</v>
      </c>
      <c r="K20" s="141"/>
      <c r="L20" s="14">
        <v>0.29305555555555557</v>
      </c>
      <c r="M20" s="9"/>
      <c r="N20" s="9"/>
      <c r="O20" s="9"/>
      <c r="P20" s="9"/>
      <c r="Q20" s="9">
        <v>0.31111111111111112</v>
      </c>
      <c r="R20" s="9">
        <v>0.3125</v>
      </c>
      <c r="S20" s="9">
        <v>0.31736111111111115</v>
      </c>
      <c r="T20" s="9"/>
      <c r="U20" s="9"/>
      <c r="V20" s="9">
        <v>0.32222222222222224</v>
      </c>
      <c r="W20" s="9"/>
      <c r="X20" s="9">
        <v>0.32500000000000001</v>
      </c>
      <c r="Y20" s="9"/>
      <c r="Z20" s="9"/>
      <c r="AA20" s="9"/>
      <c r="AB20" s="9"/>
      <c r="AC20" s="9"/>
      <c r="AD20" s="9"/>
      <c r="AE20" s="9">
        <v>0.3347222222222222</v>
      </c>
      <c r="AF20" s="9">
        <v>0.33749999999999997</v>
      </c>
      <c r="AG20" s="139">
        <v>0.3444444444444445</v>
      </c>
      <c r="AH20" s="6"/>
      <c r="AI20" s="5"/>
      <c r="AJ20" s="1"/>
      <c r="AK20" s="145" t="s">
        <v>116</v>
      </c>
      <c r="AL20" s="145" t="s">
        <v>116</v>
      </c>
      <c r="AM20" s="145" t="s">
        <v>116</v>
      </c>
      <c r="AN20" s="145" t="s">
        <v>116</v>
      </c>
      <c r="AO20" s="146">
        <v>0</v>
      </c>
      <c r="AP20" s="146">
        <v>0</v>
      </c>
      <c r="AQ20" s="147">
        <v>0</v>
      </c>
      <c r="AR20" s="148" t="s">
        <v>116</v>
      </c>
      <c r="AS20" s="148"/>
      <c r="AT20" s="6"/>
      <c r="AU20" s="9"/>
      <c r="AV20" s="14"/>
      <c r="AW20" s="9"/>
      <c r="AX20" s="6"/>
      <c r="AY20" s="9"/>
      <c r="AZ20" s="6"/>
      <c r="BA20" s="9"/>
      <c r="BB20" s="6"/>
      <c r="BC20" s="9"/>
      <c r="BD20" s="6"/>
      <c r="BE20" s="9"/>
      <c r="BF20" s="6"/>
      <c r="BG20" s="9"/>
      <c r="BH20" s="6"/>
      <c r="BI20" s="9"/>
      <c r="BJ20" s="6"/>
      <c r="BK20" s="9"/>
      <c r="BL20" s="6"/>
      <c r="BM20" s="9"/>
      <c r="BN20" s="6"/>
      <c r="BO20" s="9"/>
      <c r="BP20" s="6"/>
      <c r="BQ20" s="9"/>
    </row>
    <row r="21" spans="1:69" x14ac:dyDescent="0.3">
      <c r="A21" s="145" t="s">
        <v>54</v>
      </c>
      <c r="B21" s="145" t="s">
        <v>52</v>
      </c>
      <c r="C21" s="145" t="s">
        <v>84</v>
      </c>
      <c r="D21" s="145" t="s">
        <v>119</v>
      </c>
      <c r="E21" s="146">
        <v>0</v>
      </c>
      <c r="F21" s="146">
        <v>1.1599999999999999</v>
      </c>
      <c r="G21" s="147">
        <v>51.82</v>
      </c>
      <c r="H21" s="148" t="s">
        <v>47</v>
      </c>
      <c r="I21" s="6">
        <v>760</v>
      </c>
      <c r="J21" s="136">
        <v>246</v>
      </c>
      <c r="K21" s="6"/>
      <c r="L21" s="14">
        <v>0.29444444444444445</v>
      </c>
      <c r="M21" s="9">
        <v>0.30347222222222225</v>
      </c>
      <c r="N21" s="9">
        <v>0.30486111111111114</v>
      </c>
      <c r="O21" s="9">
        <v>0.30555555555555558</v>
      </c>
      <c r="P21" s="9">
        <v>0.30833333333333335</v>
      </c>
      <c r="Q21" s="9">
        <v>0.31388888888888888</v>
      </c>
      <c r="R21" s="9">
        <v>0.31527777777777777</v>
      </c>
      <c r="S21" s="9">
        <v>0.32013888888888886</v>
      </c>
      <c r="T21" s="9"/>
      <c r="U21" s="9">
        <v>0.32361111111111107</v>
      </c>
      <c r="V21" s="9">
        <v>0.32499999999999996</v>
      </c>
      <c r="W21" s="9">
        <v>0.32638888888888884</v>
      </c>
      <c r="X21" s="9">
        <v>0.32847222222222217</v>
      </c>
      <c r="Y21" s="9">
        <v>0.33055555555555549</v>
      </c>
      <c r="Z21" s="9">
        <v>0.33333333333333326</v>
      </c>
      <c r="AA21" s="9">
        <v>0.33472222222222214</v>
      </c>
      <c r="AB21" s="9">
        <v>0.33611111111111103</v>
      </c>
      <c r="AC21" s="9">
        <v>0.33749999999999991</v>
      </c>
      <c r="AD21" s="9">
        <v>0.33819444444444435</v>
      </c>
      <c r="AE21" s="9">
        <v>0.34097222222222212</v>
      </c>
      <c r="AF21" s="9">
        <v>0.34374999999999989</v>
      </c>
      <c r="AG21" s="139">
        <v>0.35069444444444442</v>
      </c>
      <c r="AH21" s="6"/>
      <c r="AI21" s="5"/>
      <c r="AJ21" s="1"/>
      <c r="AK21" s="145" t="s">
        <v>116</v>
      </c>
      <c r="AL21" s="145" t="s">
        <v>116</v>
      </c>
      <c r="AM21" s="145" t="s">
        <v>116</v>
      </c>
      <c r="AN21" s="145" t="s">
        <v>116</v>
      </c>
      <c r="AO21" s="146">
        <v>0</v>
      </c>
      <c r="AP21" s="146">
        <v>0</v>
      </c>
      <c r="AQ21" s="147">
        <v>0</v>
      </c>
      <c r="AR21" s="148" t="s">
        <v>116</v>
      </c>
      <c r="AS21" s="148"/>
      <c r="AT21" s="6"/>
      <c r="AU21" s="9"/>
      <c r="AV21" s="14"/>
      <c r="AW21" s="9"/>
      <c r="AX21" s="6"/>
      <c r="AY21" s="9"/>
      <c r="AZ21" s="6"/>
      <c r="BA21" s="9"/>
      <c r="BB21" s="6"/>
      <c r="BC21" s="9"/>
      <c r="BD21" s="6"/>
      <c r="BE21" s="9"/>
      <c r="BF21" s="6"/>
      <c r="BG21" s="9"/>
      <c r="BH21" s="6"/>
      <c r="BI21" s="9"/>
      <c r="BJ21" s="6"/>
      <c r="BK21" s="9"/>
      <c r="BL21" s="6"/>
      <c r="BM21" s="9"/>
      <c r="BN21" s="6"/>
      <c r="BO21" s="9"/>
      <c r="BP21" s="6"/>
      <c r="BQ21" s="9"/>
    </row>
    <row r="22" spans="1:69" x14ac:dyDescent="0.3">
      <c r="A22" s="145" t="s">
        <v>54</v>
      </c>
      <c r="B22" s="145" t="s">
        <v>52</v>
      </c>
      <c r="C22" s="145" t="s">
        <v>84</v>
      </c>
      <c r="D22" s="145" t="s">
        <v>119</v>
      </c>
      <c r="E22" s="146">
        <v>2.4</v>
      </c>
      <c r="F22" s="146">
        <v>1.1599999999999999</v>
      </c>
      <c r="G22" s="147">
        <v>51.82</v>
      </c>
      <c r="H22" s="148" t="s">
        <v>47</v>
      </c>
      <c r="I22" s="22">
        <v>762</v>
      </c>
      <c r="J22" s="22"/>
      <c r="K22" s="25">
        <v>0.29166666666666669</v>
      </c>
      <c r="L22" s="137">
        <v>0.2986111111111111</v>
      </c>
      <c r="M22" s="138">
        <v>0.30763888888888891</v>
      </c>
      <c r="N22" s="138">
        <v>0.30902777777777779</v>
      </c>
      <c r="O22" s="138">
        <v>0.30972222222222223</v>
      </c>
      <c r="P22" s="138">
        <v>0.3125</v>
      </c>
      <c r="Q22" s="138">
        <v>0.31805555555555554</v>
      </c>
      <c r="R22" s="138">
        <v>0.31944444444444442</v>
      </c>
      <c r="S22" s="138">
        <v>0.32430555555555551</v>
      </c>
      <c r="T22" s="138"/>
      <c r="U22" s="138">
        <v>0.32777777777777772</v>
      </c>
      <c r="V22" s="138">
        <v>0.32916666666666661</v>
      </c>
      <c r="W22" s="138">
        <v>0.33055555555555549</v>
      </c>
      <c r="X22" s="138">
        <v>0.33263888888888882</v>
      </c>
      <c r="Y22" s="138">
        <v>0.33472222222222214</v>
      </c>
      <c r="Z22" s="138">
        <v>0.33749999999999991</v>
      </c>
      <c r="AA22" s="138">
        <v>0.3388888888888888</v>
      </c>
      <c r="AB22" s="138">
        <v>0.34027777777777768</v>
      </c>
      <c r="AC22" s="138">
        <v>0.34166666666666656</v>
      </c>
      <c r="AD22" s="138">
        <v>0.34236111111111101</v>
      </c>
      <c r="AE22" s="138">
        <v>0.34513888888888877</v>
      </c>
      <c r="AF22" s="138">
        <v>0.34791666666666654</v>
      </c>
      <c r="AG22" s="139">
        <v>0.35486111111111107</v>
      </c>
      <c r="AH22" s="6"/>
      <c r="AI22" s="5"/>
      <c r="AJ22" s="1"/>
      <c r="AK22" s="145" t="s">
        <v>116</v>
      </c>
      <c r="AL22" s="145" t="s">
        <v>116</v>
      </c>
      <c r="AM22" s="145" t="s">
        <v>116</v>
      </c>
      <c r="AN22" s="145" t="s">
        <v>116</v>
      </c>
      <c r="AO22" s="146">
        <v>0</v>
      </c>
      <c r="AP22" s="146">
        <v>0</v>
      </c>
      <c r="AQ22" s="147">
        <v>0</v>
      </c>
      <c r="AR22" s="148" t="s">
        <v>116</v>
      </c>
      <c r="AS22" s="148"/>
      <c r="AT22" s="6"/>
      <c r="AU22" s="9"/>
      <c r="AV22" s="14"/>
      <c r="AW22" s="9"/>
      <c r="AX22" s="6"/>
      <c r="AY22" s="9"/>
      <c r="AZ22" s="6"/>
      <c r="BA22" s="9"/>
      <c r="BB22" s="6"/>
      <c r="BC22" s="9"/>
      <c r="BD22" s="6"/>
      <c r="BE22" s="9"/>
      <c r="BF22" s="6"/>
      <c r="BG22" s="9"/>
      <c r="BH22" s="6"/>
      <c r="BI22" s="9"/>
      <c r="BJ22" s="6"/>
      <c r="BK22" s="9"/>
      <c r="BL22" s="6"/>
      <c r="BM22" s="9"/>
      <c r="BN22" s="6"/>
      <c r="BO22" s="9"/>
      <c r="BP22" s="6"/>
      <c r="BQ22" s="9"/>
    </row>
    <row r="23" spans="1:69" x14ac:dyDescent="0.3">
      <c r="A23" s="145" t="s">
        <v>54</v>
      </c>
      <c r="B23" s="145" t="s">
        <v>52</v>
      </c>
      <c r="C23" s="145" t="s">
        <v>84</v>
      </c>
      <c r="D23" s="145" t="s">
        <v>119</v>
      </c>
      <c r="E23" s="146">
        <v>2.4</v>
      </c>
      <c r="F23" s="146">
        <v>1.1599999999999999</v>
      </c>
      <c r="G23" s="147">
        <v>51.82</v>
      </c>
      <c r="H23" s="148" t="s">
        <v>46</v>
      </c>
      <c r="I23" s="6">
        <v>857</v>
      </c>
      <c r="J23" s="6"/>
      <c r="K23" s="24">
        <v>0.29652777777777778</v>
      </c>
      <c r="L23" s="14">
        <v>0.3034722222222222</v>
      </c>
      <c r="M23" s="9"/>
      <c r="N23" s="9"/>
      <c r="O23" s="9"/>
      <c r="P23" s="9"/>
      <c r="Q23" s="9">
        <v>0.3215277777777778</v>
      </c>
      <c r="R23" s="9">
        <v>0.32291666666666669</v>
      </c>
      <c r="S23" s="9">
        <v>0.32777777777777778</v>
      </c>
      <c r="T23" s="9"/>
      <c r="U23" s="9"/>
      <c r="V23" s="9">
        <v>0.33263888888888887</v>
      </c>
      <c r="W23" s="9"/>
      <c r="X23" s="9">
        <v>0.3354166666666667</v>
      </c>
      <c r="Y23" s="9"/>
      <c r="Z23" s="9"/>
      <c r="AA23" s="9"/>
      <c r="AB23" s="9"/>
      <c r="AC23" s="9"/>
      <c r="AD23" s="9"/>
      <c r="AE23" s="9">
        <v>0.34513888888888888</v>
      </c>
      <c r="AF23" s="9">
        <v>0.34791666666666665</v>
      </c>
      <c r="AG23" s="139">
        <v>0.35486111111111113</v>
      </c>
      <c r="AH23" s="6"/>
      <c r="AI23" s="5"/>
      <c r="AJ23" s="1"/>
      <c r="AK23" s="145" t="s">
        <v>116</v>
      </c>
      <c r="AL23" s="145" t="s">
        <v>116</v>
      </c>
      <c r="AM23" s="145" t="s">
        <v>116</v>
      </c>
      <c r="AN23" s="145" t="s">
        <v>116</v>
      </c>
      <c r="AO23" s="146">
        <v>0</v>
      </c>
      <c r="AP23" s="146">
        <v>0</v>
      </c>
      <c r="AQ23" s="147">
        <v>0</v>
      </c>
      <c r="AR23" s="148" t="s">
        <v>116</v>
      </c>
      <c r="AS23" s="148"/>
      <c r="AT23" s="6"/>
      <c r="AU23" s="9"/>
      <c r="AV23" s="14"/>
      <c r="AW23" s="9"/>
      <c r="AX23" s="6"/>
      <c r="AY23" s="9"/>
      <c r="AZ23" s="6"/>
      <c r="BA23" s="9"/>
      <c r="BB23" s="6"/>
      <c r="BC23" s="9"/>
      <c r="BD23" s="6"/>
      <c r="BE23" s="9"/>
      <c r="BF23" s="6"/>
      <c r="BG23" s="9"/>
      <c r="BH23" s="6"/>
      <c r="BI23" s="9"/>
      <c r="BJ23" s="6"/>
      <c r="BK23" s="9"/>
      <c r="BL23" s="6"/>
      <c r="BM23" s="9"/>
      <c r="BN23" s="6"/>
      <c r="BO23" s="9"/>
      <c r="BP23" s="6"/>
      <c r="BQ23" s="9"/>
    </row>
    <row r="24" spans="1:69" x14ac:dyDescent="0.3">
      <c r="A24" s="145" t="s">
        <v>54</v>
      </c>
      <c r="B24" s="145" t="s">
        <v>52</v>
      </c>
      <c r="C24" s="145" t="s">
        <v>84</v>
      </c>
      <c r="D24" s="145" t="s">
        <v>119</v>
      </c>
      <c r="E24" s="146">
        <v>0</v>
      </c>
      <c r="F24" s="146">
        <v>1.1599999999999999</v>
      </c>
      <c r="G24" s="147">
        <v>51.82</v>
      </c>
      <c r="H24" s="148" t="s">
        <v>47</v>
      </c>
      <c r="I24" s="6">
        <v>751</v>
      </c>
      <c r="J24" s="6"/>
      <c r="K24" s="6"/>
      <c r="L24" s="14">
        <v>0.30555555555555552</v>
      </c>
      <c r="M24" s="9">
        <v>0.31458333333333333</v>
      </c>
      <c r="N24" s="9">
        <v>0.31597222222222221</v>
      </c>
      <c r="O24" s="9">
        <v>0.31666666666666665</v>
      </c>
      <c r="P24" s="9">
        <v>0.31944444444444442</v>
      </c>
      <c r="Q24" s="9">
        <v>0.32499999999999996</v>
      </c>
      <c r="R24" s="9">
        <v>0.32638888888888884</v>
      </c>
      <c r="S24" s="9">
        <v>0.33124999999999993</v>
      </c>
      <c r="T24" s="9"/>
      <c r="U24" s="9">
        <v>0.33472222222222214</v>
      </c>
      <c r="V24" s="9">
        <v>0.33611111111111103</v>
      </c>
      <c r="W24" s="9">
        <v>0.33749999999999991</v>
      </c>
      <c r="X24" s="9">
        <v>0.33958333333333324</v>
      </c>
      <c r="Y24" s="9">
        <v>0.34166666666666656</v>
      </c>
      <c r="Z24" s="9">
        <v>0.34444444444444433</v>
      </c>
      <c r="AA24" s="9">
        <v>0.34583333333333321</v>
      </c>
      <c r="AB24" s="9">
        <v>0.3472222222222221</v>
      </c>
      <c r="AC24" s="9">
        <v>0.34861111111111098</v>
      </c>
      <c r="AD24" s="9">
        <v>0.34930555555555542</v>
      </c>
      <c r="AE24" s="9">
        <v>0.35208333333333319</v>
      </c>
      <c r="AF24" s="9">
        <v>0.35486111111111096</v>
      </c>
      <c r="AG24" s="139">
        <v>0.36180555555555555</v>
      </c>
      <c r="AH24" s="6"/>
      <c r="AI24" s="5"/>
      <c r="AJ24" s="1"/>
      <c r="AK24" s="145" t="s">
        <v>116</v>
      </c>
      <c r="AL24" s="145" t="s">
        <v>116</v>
      </c>
      <c r="AM24" s="145" t="s">
        <v>116</v>
      </c>
      <c r="AN24" s="145" t="s">
        <v>116</v>
      </c>
      <c r="AO24" s="146">
        <v>0</v>
      </c>
      <c r="AP24" s="146">
        <v>0</v>
      </c>
      <c r="AQ24" s="147">
        <v>0</v>
      </c>
      <c r="AR24" s="148" t="s">
        <v>116</v>
      </c>
      <c r="AS24" s="148"/>
      <c r="AT24" s="6"/>
      <c r="AU24" s="9"/>
      <c r="AV24" s="14"/>
      <c r="AW24" s="9"/>
      <c r="AX24" s="6"/>
      <c r="AY24" s="9"/>
      <c r="AZ24" s="6"/>
      <c r="BA24" s="9"/>
      <c r="BB24" s="6"/>
      <c r="BC24" s="9"/>
      <c r="BD24" s="6"/>
      <c r="BE24" s="9"/>
      <c r="BF24" s="6"/>
      <c r="BG24" s="9"/>
      <c r="BH24" s="6"/>
      <c r="BI24" s="9"/>
      <c r="BJ24" s="6"/>
      <c r="BK24" s="9"/>
      <c r="BL24" s="6"/>
      <c r="BM24" s="9"/>
      <c r="BN24" s="6"/>
      <c r="BO24" s="9"/>
      <c r="BP24" s="6"/>
      <c r="BQ24" s="9"/>
    </row>
    <row r="25" spans="1:69" x14ac:dyDescent="0.3">
      <c r="A25" s="145" t="s">
        <v>54</v>
      </c>
      <c r="B25" s="145" t="s">
        <v>52</v>
      </c>
      <c r="C25" s="145" t="s">
        <v>84</v>
      </c>
      <c r="D25" s="145" t="s">
        <v>119</v>
      </c>
      <c r="E25" s="146">
        <v>0</v>
      </c>
      <c r="F25" s="146">
        <v>1.1599999999999999</v>
      </c>
      <c r="G25" s="147">
        <v>51.82</v>
      </c>
      <c r="H25" s="148" t="s">
        <v>46</v>
      </c>
      <c r="I25" s="6">
        <v>858</v>
      </c>
      <c r="J25" s="136">
        <v>246</v>
      </c>
      <c r="K25" s="6"/>
      <c r="L25" s="14">
        <v>0.31388888888888888</v>
      </c>
      <c r="M25" s="9"/>
      <c r="N25" s="9"/>
      <c r="O25" s="9"/>
      <c r="P25" s="9"/>
      <c r="Q25" s="9">
        <v>0.33194444444444443</v>
      </c>
      <c r="R25" s="9">
        <v>0.33333333333333331</v>
      </c>
      <c r="S25" s="9">
        <v>0.33819444444444446</v>
      </c>
      <c r="T25" s="9"/>
      <c r="U25" s="9"/>
      <c r="V25" s="9">
        <v>0.3430555555555555</v>
      </c>
      <c r="W25" s="9"/>
      <c r="X25" s="9">
        <v>0.34583333333333338</v>
      </c>
      <c r="Y25" s="9"/>
      <c r="Z25" s="9"/>
      <c r="AA25" s="9"/>
      <c r="AB25" s="9"/>
      <c r="AC25" s="9"/>
      <c r="AD25" s="9"/>
      <c r="AE25" s="9">
        <v>0.35555555555555557</v>
      </c>
      <c r="AF25" s="9">
        <v>0.35833333333333334</v>
      </c>
      <c r="AG25" s="139">
        <v>0.36527777777777781</v>
      </c>
      <c r="AH25" s="6"/>
      <c r="AI25" s="5"/>
      <c r="AJ25" s="1"/>
      <c r="AK25" s="145" t="s">
        <v>116</v>
      </c>
      <c r="AL25" s="145" t="s">
        <v>116</v>
      </c>
      <c r="AM25" s="145" t="s">
        <v>116</v>
      </c>
      <c r="AN25" s="145" t="s">
        <v>116</v>
      </c>
      <c r="AO25" s="146">
        <v>0</v>
      </c>
      <c r="AP25" s="146">
        <v>0</v>
      </c>
      <c r="AQ25" s="147">
        <v>0</v>
      </c>
      <c r="AR25" s="148" t="s">
        <v>116</v>
      </c>
      <c r="AS25" s="148"/>
      <c r="AT25" s="6"/>
      <c r="AU25" s="9"/>
      <c r="AV25" s="14"/>
      <c r="AW25" s="9"/>
      <c r="AX25" s="6"/>
      <c r="AY25" s="9"/>
      <c r="AZ25" s="6"/>
      <c r="BA25" s="9"/>
      <c r="BB25" s="6"/>
      <c r="BC25" s="9"/>
      <c r="BD25" s="6"/>
      <c r="BE25" s="9"/>
      <c r="BF25" s="6"/>
      <c r="BG25" s="9"/>
      <c r="BH25" s="6"/>
      <c r="BI25" s="9"/>
      <c r="BJ25" s="6"/>
      <c r="BK25" s="9"/>
      <c r="BL25" s="6"/>
      <c r="BM25" s="9"/>
      <c r="BN25" s="6"/>
      <c r="BO25" s="9"/>
      <c r="BP25" s="6"/>
      <c r="BQ25" s="9"/>
    </row>
    <row r="26" spans="1:69" x14ac:dyDescent="0.3">
      <c r="A26" s="145" t="s">
        <v>54</v>
      </c>
      <c r="B26" s="145" t="s">
        <v>52</v>
      </c>
      <c r="C26" s="145" t="s">
        <v>84</v>
      </c>
      <c r="D26" s="145" t="s">
        <v>119</v>
      </c>
      <c r="E26" s="146">
        <v>0</v>
      </c>
      <c r="F26" s="146">
        <v>1.1599999999999999</v>
      </c>
      <c r="G26" s="147">
        <v>51.82</v>
      </c>
      <c r="H26" s="148" t="s">
        <v>47</v>
      </c>
      <c r="I26" s="6">
        <v>752</v>
      </c>
      <c r="J26" s="6"/>
      <c r="K26" s="6"/>
      <c r="L26" s="14">
        <v>0.31805555555555554</v>
      </c>
      <c r="M26" s="9">
        <v>0.32708333333333334</v>
      </c>
      <c r="N26" s="9">
        <v>0.32847222222222222</v>
      </c>
      <c r="O26" s="9">
        <v>0.32916666666666666</v>
      </c>
      <c r="P26" s="9">
        <v>0.33194444444444443</v>
      </c>
      <c r="Q26" s="9">
        <v>0.33749999999999997</v>
      </c>
      <c r="R26" s="9">
        <v>0.33888888888888885</v>
      </c>
      <c r="S26" s="9">
        <v>0.34374999999999994</v>
      </c>
      <c r="T26" s="9"/>
      <c r="U26" s="9">
        <v>0.34722222222222215</v>
      </c>
      <c r="V26" s="9">
        <v>0.34861111111111104</v>
      </c>
      <c r="W26" s="9">
        <v>0.34999999999999992</v>
      </c>
      <c r="X26" s="9">
        <v>0.35208333333333325</v>
      </c>
      <c r="Y26" s="9">
        <v>0.35416666666666657</v>
      </c>
      <c r="Z26" s="9">
        <v>0.35694444444444434</v>
      </c>
      <c r="AA26" s="9">
        <v>0.35833333333333323</v>
      </c>
      <c r="AB26" s="9">
        <v>0.35972222222222211</v>
      </c>
      <c r="AC26" s="9">
        <v>0.36111111111111099</v>
      </c>
      <c r="AD26" s="9">
        <v>0.36180555555555544</v>
      </c>
      <c r="AE26" s="9">
        <v>0.3645833333333332</v>
      </c>
      <c r="AF26" s="9">
        <v>0.36736111111111097</v>
      </c>
      <c r="AG26" s="139">
        <v>0.3743055555555555</v>
      </c>
      <c r="AH26" s="6"/>
      <c r="AI26" s="5"/>
      <c r="AJ26" s="1"/>
      <c r="AK26" s="145" t="s">
        <v>116</v>
      </c>
      <c r="AL26" s="145" t="s">
        <v>116</v>
      </c>
      <c r="AM26" s="145" t="s">
        <v>116</v>
      </c>
      <c r="AN26" s="145" t="s">
        <v>116</v>
      </c>
      <c r="AO26" s="146">
        <v>0</v>
      </c>
      <c r="AP26" s="146">
        <v>0</v>
      </c>
      <c r="AQ26" s="147">
        <v>0</v>
      </c>
      <c r="AR26" s="148" t="s">
        <v>116</v>
      </c>
      <c r="AS26" s="148"/>
      <c r="AT26" s="6"/>
      <c r="AU26" s="9"/>
      <c r="AV26" s="14"/>
      <c r="AW26" s="9"/>
      <c r="AX26" s="6"/>
      <c r="AY26" s="9"/>
      <c r="AZ26" s="6"/>
      <c r="BA26" s="9"/>
      <c r="BB26" s="6"/>
      <c r="BC26" s="9"/>
      <c r="BD26" s="6"/>
      <c r="BE26" s="9"/>
      <c r="BF26" s="6"/>
      <c r="BG26" s="9"/>
      <c r="BH26" s="6"/>
      <c r="BI26" s="9"/>
      <c r="BJ26" s="6"/>
      <c r="BK26" s="9"/>
      <c r="BL26" s="6"/>
      <c r="BM26" s="9"/>
      <c r="BN26" s="6"/>
      <c r="BO26" s="9"/>
      <c r="BP26" s="6"/>
      <c r="BQ26" s="9"/>
    </row>
    <row r="27" spans="1:69" x14ac:dyDescent="0.3">
      <c r="A27" s="145" t="s">
        <v>54</v>
      </c>
      <c r="B27" s="145" t="s">
        <v>52</v>
      </c>
      <c r="C27" s="145" t="s">
        <v>84</v>
      </c>
      <c r="D27" s="145" t="s">
        <v>119</v>
      </c>
      <c r="E27" s="146">
        <v>0</v>
      </c>
      <c r="F27" s="146">
        <v>1.1599999999999999</v>
      </c>
      <c r="G27" s="147">
        <v>51.82</v>
      </c>
      <c r="H27" s="148" t="s">
        <v>46</v>
      </c>
      <c r="I27" s="6">
        <v>859</v>
      </c>
      <c r="J27" s="136">
        <v>246</v>
      </c>
      <c r="K27" s="6"/>
      <c r="L27" s="14">
        <v>0.32430555555555557</v>
      </c>
      <c r="M27" s="9"/>
      <c r="N27" s="9"/>
      <c r="O27" s="9"/>
      <c r="P27" s="9"/>
      <c r="Q27" s="9">
        <v>0.34236111111111112</v>
      </c>
      <c r="R27" s="9">
        <v>0.34375</v>
      </c>
      <c r="S27" s="9">
        <v>0.34861111111111115</v>
      </c>
      <c r="T27" s="9"/>
      <c r="U27" s="9"/>
      <c r="V27" s="9">
        <v>0.35347222222222219</v>
      </c>
      <c r="W27" s="9"/>
      <c r="X27" s="9">
        <v>0.35625000000000001</v>
      </c>
      <c r="Y27" s="9"/>
      <c r="Z27" s="9"/>
      <c r="AA27" s="9"/>
      <c r="AB27" s="9"/>
      <c r="AC27" s="9"/>
      <c r="AD27" s="9"/>
      <c r="AE27" s="9">
        <v>0.3659722222222222</v>
      </c>
      <c r="AF27" s="9">
        <v>0.36874999999999997</v>
      </c>
      <c r="AG27" s="139">
        <v>0.3756944444444445</v>
      </c>
      <c r="AH27" s="6"/>
      <c r="AI27" s="5"/>
      <c r="AJ27" s="1"/>
      <c r="AK27" s="145" t="s">
        <v>116</v>
      </c>
      <c r="AL27" s="145" t="s">
        <v>116</v>
      </c>
      <c r="AM27" s="145" t="s">
        <v>116</v>
      </c>
      <c r="AN27" s="145" t="s">
        <v>116</v>
      </c>
      <c r="AO27" s="146">
        <v>0</v>
      </c>
      <c r="AP27" s="146">
        <v>0</v>
      </c>
      <c r="AQ27" s="147">
        <v>0</v>
      </c>
      <c r="AR27" s="148" t="s">
        <v>116</v>
      </c>
      <c r="AS27" s="148"/>
      <c r="AT27" s="6"/>
      <c r="AU27" s="9"/>
      <c r="AV27" s="14"/>
      <c r="AW27" s="9"/>
      <c r="AX27" s="6"/>
      <c r="AY27" s="9"/>
      <c r="AZ27" s="6"/>
      <c r="BA27" s="9"/>
      <c r="BB27" s="6"/>
      <c r="BC27" s="9"/>
      <c r="BD27" s="6"/>
      <c r="BE27" s="9"/>
      <c r="BF27" s="6"/>
      <c r="BG27" s="9"/>
      <c r="BH27" s="6"/>
      <c r="BI27" s="9"/>
      <c r="BJ27" s="6"/>
      <c r="BK27" s="9"/>
      <c r="BL27" s="6"/>
      <c r="BM27" s="9"/>
      <c r="BN27" s="6"/>
      <c r="BO27" s="9"/>
      <c r="BP27" s="6"/>
      <c r="BQ27" s="9"/>
    </row>
    <row r="28" spans="1:69" x14ac:dyDescent="0.3">
      <c r="A28" s="145" t="s">
        <v>54</v>
      </c>
      <c r="B28" s="145" t="s">
        <v>52</v>
      </c>
      <c r="C28" s="145" t="s">
        <v>84</v>
      </c>
      <c r="D28" s="145" t="s">
        <v>119</v>
      </c>
      <c r="E28" s="146">
        <v>0</v>
      </c>
      <c r="F28" s="146">
        <v>1.1599999999999999</v>
      </c>
      <c r="G28" s="147">
        <v>51.82</v>
      </c>
      <c r="H28" s="148" t="s">
        <v>47</v>
      </c>
      <c r="I28" s="6">
        <v>753</v>
      </c>
      <c r="J28" s="6"/>
      <c r="K28" s="6"/>
      <c r="L28" s="14">
        <v>0.32847222222222222</v>
      </c>
      <c r="M28" s="9">
        <v>0.33750000000000002</v>
      </c>
      <c r="N28" s="9">
        <v>0.33888888888888891</v>
      </c>
      <c r="O28" s="9">
        <v>0.33958333333333335</v>
      </c>
      <c r="P28" s="9">
        <v>0.34236111111111112</v>
      </c>
      <c r="Q28" s="9">
        <v>0.34791666666666665</v>
      </c>
      <c r="R28" s="9">
        <v>0.34930555555555554</v>
      </c>
      <c r="S28" s="9">
        <v>0.35416666666666663</v>
      </c>
      <c r="T28" s="9"/>
      <c r="U28" s="9">
        <v>0.35763888888888884</v>
      </c>
      <c r="V28" s="9">
        <v>0.35902777777777772</v>
      </c>
      <c r="W28" s="9">
        <v>0.36041666666666661</v>
      </c>
      <c r="X28" s="9">
        <v>0.36249999999999993</v>
      </c>
      <c r="Y28" s="9">
        <v>0.36458333333333326</v>
      </c>
      <c r="Z28" s="9">
        <v>0.36736111111111103</v>
      </c>
      <c r="AA28" s="9">
        <v>0.36874999999999991</v>
      </c>
      <c r="AB28" s="9">
        <v>0.3701388888888888</v>
      </c>
      <c r="AC28" s="9">
        <v>0.37152777777777768</v>
      </c>
      <c r="AD28" s="9">
        <v>0.37222222222222212</v>
      </c>
      <c r="AE28" s="9">
        <v>0.37499999999999989</v>
      </c>
      <c r="AF28" s="9">
        <v>0.37777777777777766</v>
      </c>
      <c r="AG28" s="139">
        <v>0.38472222222222219</v>
      </c>
      <c r="AH28" s="6"/>
      <c r="AI28" s="5"/>
      <c r="AJ28" s="1"/>
      <c r="AK28" s="145" t="s">
        <v>116</v>
      </c>
      <c r="AL28" s="145" t="s">
        <v>116</v>
      </c>
      <c r="AM28" s="145" t="s">
        <v>116</v>
      </c>
      <c r="AN28" s="145" t="s">
        <v>116</v>
      </c>
      <c r="AO28" s="146">
        <v>0</v>
      </c>
      <c r="AP28" s="146">
        <v>0</v>
      </c>
      <c r="AQ28" s="147">
        <v>0</v>
      </c>
      <c r="AR28" s="148" t="s">
        <v>116</v>
      </c>
      <c r="AS28" s="148"/>
      <c r="AT28" s="6"/>
      <c r="AU28" s="9"/>
      <c r="AV28" s="14"/>
      <c r="AW28" s="9"/>
      <c r="AX28" s="6"/>
      <c r="AY28" s="9"/>
      <c r="AZ28" s="6"/>
      <c r="BA28" s="9"/>
      <c r="BB28" s="6"/>
      <c r="BC28" s="9"/>
      <c r="BD28" s="6"/>
      <c r="BE28" s="9"/>
      <c r="BF28" s="6"/>
      <c r="BG28" s="9"/>
      <c r="BH28" s="6"/>
      <c r="BI28" s="9"/>
      <c r="BJ28" s="6"/>
      <c r="BK28" s="9"/>
      <c r="BL28" s="6"/>
      <c r="BM28" s="9"/>
      <c r="BN28" s="6"/>
      <c r="BO28" s="9"/>
      <c r="BP28" s="6"/>
      <c r="BQ28" s="9"/>
    </row>
    <row r="29" spans="1:69" x14ac:dyDescent="0.3">
      <c r="A29" s="145" t="s">
        <v>54</v>
      </c>
      <c r="B29" s="145" t="s">
        <v>52</v>
      </c>
      <c r="C29" s="145" t="s">
        <v>84</v>
      </c>
      <c r="D29" s="145" t="s">
        <v>119</v>
      </c>
      <c r="E29" s="146">
        <v>0</v>
      </c>
      <c r="F29" s="146">
        <v>1.1599999999999999</v>
      </c>
      <c r="G29" s="147">
        <v>51.82</v>
      </c>
      <c r="H29" s="148" t="s">
        <v>46</v>
      </c>
      <c r="I29" s="6">
        <v>754</v>
      </c>
      <c r="J29" s="6"/>
      <c r="K29" s="9"/>
      <c r="L29" s="14">
        <v>0.3347222222222222</v>
      </c>
      <c r="M29" s="9"/>
      <c r="N29" s="9"/>
      <c r="O29" s="9"/>
      <c r="P29" s="9"/>
      <c r="Q29" s="9">
        <v>0.3527777777777778</v>
      </c>
      <c r="R29" s="9">
        <v>0.35416666666666669</v>
      </c>
      <c r="S29" s="9">
        <v>0.35902777777777778</v>
      </c>
      <c r="T29" s="9"/>
      <c r="U29" s="9"/>
      <c r="V29" s="9">
        <v>0.36388888888888887</v>
      </c>
      <c r="W29" s="9"/>
      <c r="X29" s="9">
        <v>0.3666666666666667</v>
      </c>
      <c r="Y29" s="9"/>
      <c r="Z29" s="9"/>
      <c r="AA29" s="9"/>
      <c r="AB29" s="9"/>
      <c r="AC29" s="9"/>
      <c r="AD29" s="9"/>
      <c r="AE29" s="9">
        <v>0.37638888888888888</v>
      </c>
      <c r="AF29" s="9">
        <v>0.37916666666666665</v>
      </c>
      <c r="AG29" s="139">
        <v>0.38611111111111113</v>
      </c>
      <c r="AH29" s="6"/>
      <c r="AI29" s="5"/>
      <c r="AJ29" s="1"/>
      <c r="AK29" s="145"/>
      <c r="AL29" s="145"/>
      <c r="AM29" s="145"/>
      <c r="AN29" s="145" t="s">
        <v>116</v>
      </c>
      <c r="AO29" s="146"/>
      <c r="AP29" s="146"/>
      <c r="AQ29" s="147"/>
      <c r="AR29" s="148"/>
      <c r="AS29" s="148"/>
      <c r="AT29" s="6"/>
      <c r="AU29" s="9"/>
      <c r="AV29" s="14"/>
      <c r="AW29" s="9"/>
      <c r="AX29" s="6"/>
      <c r="AY29" s="9"/>
      <c r="AZ29" s="6"/>
      <c r="BA29" s="9"/>
      <c r="BB29" s="6"/>
      <c r="BC29" s="9"/>
      <c r="BD29" s="6"/>
      <c r="BE29" s="9"/>
      <c r="BF29" s="6"/>
      <c r="BG29" s="9"/>
      <c r="BH29" s="6"/>
      <c r="BI29" s="9"/>
      <c r="BJ29" s="6"/>
      <c r="BK29" s="9"/>
      <c r="BL29" s="6"/>
      <c r="BM29" s="9"/>
      <c r="BN29" s="6"/>
      <c r="BO29" s="9"/>
      <c r="BP29" s="6"/>
      <c r="BQ29" s="9"/>
    </row>
    <row r="30" spans="1:69" x14ac:dyDescent="0.3">
      <c r="A30" s="145" t="s">
        <v>54</v>
      </c>
      <c r="B30" s="145" t="s">
        <v>52</v>
      </c>
      <c r="C30" s="145" t="s">
        <v>84</v>
      </c>
      <c r="D30" s="145" t="s">
        <v>119</v>
      </c>
      <c r="E30" s="146">
        <v>0</v>
      </c>
      <c r="F30" s="146">
        <v>1.1599999999999999</v>
      </c>
      <c r="G30" s="147">
        <v>51.82</v>
      </c>
      <c r="H30" s="148" t="s">
        <v>47</v>
      </c>
      <c r="I30" s="22">
        <v>851</v>
      </c>
      <c r="J30" s="22"/>
      <c r="K30" s="138"/>
      <c r="L30" s="137">
        <v>0.35416666666666669</v>
      </c>
      <c r="M30" s="138">
        <v>0.36319444444444449</v>
      </c>
      <c r="N30" s="138">
        <v>0.36458333333333337</v>
      </c>
      <c r="O30" s="138">
        <v>0.36527777777777781</v>
      </c>
      <c r="P30" s="138">
        <v>0.36805555555555558</v>
      </c>
      <c r="Q30" s="138">
        <v>0.37361111111111112</v>
      </c>
      <c r="R30" s="138">
        <v>0.375</v>
      </c>
      <c r="S30" s="138">
        <v>0.37986111111111109</v>
      </c>
      <c r="T30" s="138"/>
      <c r="U30" s="138">
        <v>0.3833333333333333</v>
      </c>
      <c r="V30" s="138">
        <v>0.38472222222222219</v>
      </c>
      <c r="W30" s="138">
        <v>0.38611111111111107</v>
      </c>
      <c r="X30" s="138">
        <v>0.3881944444444444</v>
      </c>
      <c r="Y30" s="138">
        <v>0.39027777777777772</v>
      </c>
      <c r="Z30" s="138">
        <v>0.39305555555555549</v>
      </c>
      <c r="AA30" s="138">
        <v>0.39444444444444438</v>
      </c>
      <c r="AB30" s="138">
        <v>0.39583333333333326</v>
      </c>
      <c r="AC30" s="138">
        <v>0.39722222222222214</v>
      </c>
      <c r="AD30" s="138">
        <v>0.39791666666666659</v>
      </c>
      <c r="AE30" s="138">
        <v>0.40069444444444435</v>
      </c>
      <c r="AF30" s="138">
        <v>0.40347222222222212</v>
      </c>
      <c r="AG30" s="142">
        <v>0.41041666666666665</v>
      </c>
      <c r="AH30" s="10"/>
      <c r="AI30" s="5"/>
      <c r="AJ30" s="1"/>
      <c r="AK30" s="145" t="s">
        <v>116</v>
      </c>
      <c r="AL30" s="145" t="s">
        <v>116</v>
      </c>
      <c r="AM30" s="145" t="s">
        <v>116</v>
      </c>
      <c r="AN30" s="145" t="s">
        <v>116</v>
      </c>
      <c r="AO30" s="146">
        <v>0</v>
      </c>
      <c r="AP30" s="146">
        <v>0</v>
      </c>
      <c r="AQ30" s="147">
        <v>0</v>
      </c>
      <c r="AR30" s="148" t="s">
        <v>116</v>
      </c>
      <c r="AS30" s="148"/>
      <c r="AT30" s="6"/>
      <c r="AU30" s="9"/>
      <c r="AV30" s="14"/>
      <c r="AW30" s="9"/>
      <c r="AX30" s="6"/>
      <c r="AY30" s="9"/>
      <c r="AZ30" s="6"/>
      <c r="BA30" s="9"/>
      <c r="BB30" s="6"/>
      <c r="BC30" s="9"/>
      <c r="BD30" s="6"/>
      <c r="BE30" s="9"/>
      <c r="BF30" s="6"/>
      <c r="BG30" s="9"/>
      <c r="BH30" s="6"/>
      <c r="BI30" s="9"/>
      <c r="BJ30" s="6"/>
      <c r="BK30" s="9"/>
      <c r="BL30" s="6"/>
      <c r="BM30" s="9"/>
      <c r="BN30" s="6"/>
      <c r="BO30" s="9"/>
      <c r="BP30" s="6"/>
      <c r="BQ30" s="9"/>
    </row>
    <row r="31" spans="1:69" x14ac:dyDescent="0.3">
      <c r="A31" s="145" t="s">
        <v>116</v>
      </c>
      <c r="B31" s="145" t="s">
        <v>116</v>
      </c>
      <c r="C31" s="145" t="s">
        <v>116</v>
      </c>
      <c r="D31" s="145" t="s">
        <v>116</v>
      </c>
      <c r="E31" s="146">
        <v>0</v>
      </c>
      <c r="F31" s="146">
        <v>0</v>
      </c>
      <c r="G31" s="147">
        <v>0</v>
      </c>
      <c r="H31" s="148" t="s">
        <v>116</v>
      </c>
      <c r="I31" s="10"/>
      <c r="J31" s="6"/>
      <c r="K31" s="10"/>
      <c r="L31" s="13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5"/>
      <c r="AJ31" s="1"/>
      <c r="AK31" s="145" t="s">
        <v>54</v>
      </c>
      <c r="AL31" s="145" t="s">
        <v>52</v>
      </c>
      <c r="AM31" s="145" t="s">
        <v>86</v>
      </c>
      <c r="AN31" s="145" t="s">
        <v>116</v>
      </c>
      <c r="AO31" s="146">
        <v>0.59</v>
      </c>
      <c r="AP31" s="146">
        <v>0</v>
      </c>
      <c r="AQ31" s="147">
        <v>52.75</v>
      </c>
      <c r="AR31" s="148" t="s">
        <v>47</v>
      </c>
      <c r="AS31" s="144">
        <v>855</v>
      </c>
      <c r="AT31" s="6"/>
      <c r="AU31" s="24">
        <v>0.59722222222222221</v>
      </c>
      <c r="AV31" s="14">
        <v>0.60416666666666663</v>
      </c>
      <c r="AW31" s="9">
        <v>0.6069444444444444</v>
      </c>
      <c r="AX31" s="9">
        <v>0.60902777777777772</v>
      </c>
      <c r="AY31" s="9">
        <v>0.60972222222222217</v>
      </c>
      <c r="AZ31" s="9">
        <v>0.61041666666666661</v>
      </c>
      <c r="BA31" s="9">
        <v>0.61180555555555549</v>
      </c>
      <c r="BB31" s="9">
        <v>0.61319444444444438</v>
      </c>
      <c r="BC31" s="9">
        <v>0.61597222222222214</v>
      </c>
      <c r="BD31" s="9">
        <v>0.61874999999999991</v>
      </c>
      <c r="BE31" s="9">
        <v>0.62152777777777768</v>
      </c>
      <c r="BF31" s="9">
        <v>0.62430555555555545</v>
      </c>
      <c r="BG31" s="9">
        <v>0.62569444444444444</v>
      </c>
      <c r="BH31" s="9">
        <v>0.63194444444444442</v>
      </c>
      <c r="BI31" s="9">
        <v>0.63472222222222219</v>
      </c>
      <c r="BJ31" s="9">
        <v>0.63611111111111107</v>
      </c>
      <c r="BK31" s="9">
        <v>0.64166666666666661</v>
      </c>
      <c r="BL31" s="9">
        <v>0.64236111111111105</v>
      </c>
      <c r="BM31" s="9">
        <v>0.64444444444444438</v>
      </c>
      <c r="BN31" s="9">
        <v>0.64513888888888882</v>
      </c>
      <c r="BO31" s="9">
        <v>0.65416666666666656</v>
      </c>
      <c r="BP31" s="9"/>
      <c r="BQ31" s="6"/>
    </row>
    <row r="32" spans="1:69" x14ac:dyDescent="0.3">
      <c r="A32" s="145" t="s">
        <v>116</v>
      </c>
      <c r="B32" s="145" t="s">
        <v>116</v>
      </c>
      <c r="C32" s="145" t="s">
        <v>116</v>
      </c>
      <c r="D32" s="145" t="s">
        <v>116</v>
      </c>
      <c r="E32" s="146">
        <v>0</v>
      </c>
      <c r="F32" s="146">
        <v>0</v>
      </c>
      <c r="G32" s="147">
        <v>0</v>
      </c>
      <c r="H32" s="148" t="s">
        <v>116</v>
      </c>
      <c r="I32" s="10"/>
      <c r="J32" s="6"/>
      <c r="K32" s="10"/>
      <c r="L32" s="13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5"/>
      <c r="AJ32" s="1"/>
      <c r="AK32" s="145" t="s">
        <v>54</v>
      </c>
      <c r="AL32" s="145" t="s">
        <v>52</v>
      </c>
      <c r="AM32" s="145" t="s">
        <v>86</v>
      </c>
      <c r="AN32" s="145" t="s">
        <v>116</v>
      </c>
      <c r="AO32" s="146">
        <v>0.59</v>
      </c>
      <c r="AP32" s="146">
        <v>0</v>
      </c>
      <c r="AQ32" s="147">
        <v>52.75</v>
      </c>
      <c r="AR32" s="148" t="s">
        <v>47</v>
      </c>
      <c r="AS32" s="144">
        <v>752</v>
      </c>
      <c r="AT32" s="6"/>
      <c r="AU32" s="24">
        <v>0.61805555555555558</v>
      </c>
      <c r="AV32" s="14">
        <v>0.625</v>
      </c>
      <c r="AW32" s="9">
        <v>0.62777777777777777</v>
      </c>
      <c r="AX32" s="9">
        <v>0.62986111111111109</v>
      </c>
      <c r="AY32" s="9">
        <v>0.63055555555555554</v>
      </c>
      <c r="AZ32" s="9">
        <v>0.63124999999999998</v>
      </c>
      <c r="BA32" s="9">
        <v>0.63263888888888886</v>
      </c>
      <c r="BB32" s="9">
        <v>0.63402777777777775</v>
      </c>
      <c r="BC32" s="9">
        <v>0.63680555555555551</v>
      </c>
      <c r="BD32" s="9">
        <v>0.63958333333333328</v>
      </c>
      <c r="BE32" s="9">
        <v>0.64236111111111105</v>
      </c>
      <c r="BF32" s="9">
        <v>0.64513888888888882</v>
      </c>
      <c r="BG32" s="9">
        <v>0.64652777777777781</v>
      </c>
      <c r="BH32" s="9">
        <v>0.65277777777777779</v>
      </c>
      <c r="BI32" s="9">
        <v>0.65555555555555556</v>
      </c>
      <c r="BJ32" s="9">
        <v>0.65694444444444444</v>
      </c>
      <c r="BK32" s="9">
        <v>0.66249999999999998</v>
      </c>
      <c r="BL32" s="9">
        <v>0.66319444444444442</v>
      </c>
      <c r="BM32" s="9">
        <v>0.66527777777777775</v>
      </c>
      <c r="BN32" s="9">
        <v>0.66597222222222219</v>
      </c>
      <c r="BO32" s="9">
        <v>0.67499999999999993</v>
      </c>
      <c r="BP32" s="9"/>
      <c r="BQ32" s="6"/>
    </row>
    <row r="33" spans="1:69" x14ac:dyDescent="0.3">
      <c r="A33" s="145" t="s">
        <v>116</v>
      </c>
      <c r="B33" s="145" t="s">
        <v>116</v>
      </c>
      <c r="C33" s="145" t="s">
        <v>116</v>
      </c>
      <c r="D33" s="145" t="s">
        <v>116</v>
      </c>
      <c r="E33" s="146">
        <v>0</v>
      </c>
      <c r="F33" s="146">
        <v>0</v>
      </c>
      <c r="G33" s="147">
        <v>0</v>
      </c>
      <c r="H33" s="148" t="s">
        <v>116</v>
      </c>
      <c r="I33" s="10"/>
      <c r="J33" s="6"/>
      <c r="K33" s="10"/>
      <c r="L33" s="13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5"/>
      <c r="AJ33" s="1"/>
      <c r="AK33" s="145" t="s">
        <v>54</v>
      </c>
      <c r="AL33" s="145" t="s">
        <v>52</v>
      </c>
      <c r="AM33" s="145" t="s">
        <v>86</v>
      </c>
      <c r="AN33" s="145" t="s">
        <v>116</v>
      </c>
      <c r="AO33" s="146">
        <v>0.59</v>
      </c>
      <c r="AP33" s="146">
        <v>0</v>
      </c>
      <c r="AQ33" s="147">
        <v>52.75</v>
      </c>
      <c r="AR33" s="148" t="s">
        <v>47</v>
      </c>
      <c r="AS33" s="150">
        <v>753</v>
      </c>
      <c r="AT33" s="6"/>
      <c r="AU33" s="24">
        <v>0.63194444444444442</v>
      </c>
      <c r="AV33" s="18">
        <v>0.63888888888888895</v>
      </c>
      <c r="AW33" s="20">
        <v>0.64166666666666672</v>
      </c>
      <c r="AX33" s="20">
        <v>0.64375000000000004</v>
      </c>
      <c r="AY33" s="20">
        <v>0.64444444444444449</v>
      </c>
      <c r="AZ33" s="20">
        <v>0.64513888888888893</v>
      </c>
      <c r="BA33" s="20">
        <v>0.64652777777777781</v>
      </c>
      <c r="BB33" s="20">
        <v>0.6479166666666667</v>
      </c>
      <c r="BC33" s="20">
        <v>0.65069444444444446</v>
      </c>
      <c r="BD33" s="20">
        <v>0.65347222222222223</v>
      </c>
      <c r="BE33" s="20">
        <v>0.65625</v>
      </c>
      <c r="BF33" s="20">
        <v>0.65902777777777777</v>
      </c>
      <c r="BG33" s="20">
        <v>0.66041666666666665</v>
      </c>
      <c r="BH33" s="20">
        <v>0.66666666666666663</v>
      </c>
      <c r="BI33" s="20">
        <v>0.6694444444444444</v>
      </c>
      <c r="BJ33" s="20">
        <v>0.67083333333333328</v>
      </c>
      <c r="BK33" s="20">
        <v>0.67638888888888882</v>
      </c>
      <c r="BL33" s="20">
        <v>0.67708333333333326</v>
      </c>
      <c r="BM33" s="20">
        <v>0.67916666666666659</v>
      </c>
      <c r="BN33" s="20">
        <v>0.67986111111111103</v>
      </c>
      <c r="BO33" s="20">
        <v>0.68888888888888888</v>
      </c>
      <c r="BP33" s="29"/>
      <c r="BQ33" s="21"/>
    </row>
    <row r="34" spans="1:69" x14ac:dyDescent="0.3">
      <c r="A34" s="145" t="s">
        <v>116</v>
      </c>
      <c r="B34" s="145" t="s">
        <v>116</v>
      </c>
      <c r="C34" s="145" t="s">
        <v>116</v>
      </c>
      <c r="D34" s="145" t="s">
        <v>116</v>
      </c>
      <c r="E34" s="146">
        <v>0</v>
      </c>
      <c r="F34" s="146">
        <v>0</v>
      </c>
      <c r="G34" s="147">
        <v>0</v>
      </c>
      <c r="H34" s="148" t="s">
        <v>116</v>
      </c>
      <c r="I34" s="10"/>
      <c r="J34" s="10"/>
      <c r="K34" s="10"/>
      <c r="L34" s="13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5"/>
      <c r="AJ34" s="1"/>
      <c r="AK34" s="145" t="s">
        <v>54</v>
      </c>
      <c r="AL34" s="145" t="s">
        <v>52</v>
      </c>
      <c r="AM34" s="145" t="s">
        <v>86</v>
      </c>
      <c r="AN34" s="145" t="s">
        <v>116</v>
      </c>
      <c r="AO34" s="146">
        <v>0.59</v>
      </c>
      <c r="AP34" s="146">
        <v>2.2999999999999998</v>
      </c>
      <c r="AQ34" s="147">
        <v>52.75</v>
      </c>
      <c r="AR34" s="148" t="s">
        <v>47</v>
      </c>
      <c r="AS34" s="149">
        <v>761</v>
      </c>
      <c r="AT34" s="22"/>
      <c r="AU34" s="25">
        <v>0.6381944444444444</v>
      </c>
      <c r="AV34" s="27">
        <v>0.64513888888888893</v>
      </c>
      <c r="AW34" s="28">
        <v>0.6479166666666667</v>
      </c>
      <c r="AX34" s="28">
        <v>0.65</v>
      </c>
      <c r="AY34" s="28">
        <v>0.65069444444444446</v>
      </c>
      <c r="AZ34" s="28">
        <v>0.65138888888888891</v>
      </c>
      <c r="BA34" s="28">
        <v>0.65277777777777779</v>
      </c>
      <c r="BB34" s="28">
        <v>0.65416666666666667</v>
      </c>
      <c r="BC34" s="28">
        <v>0.65694444444444444</v>
      </c>
      <c r="BD34" s="28">
        <v>0.65972222222222221</v>
      </c>
      <c r="BE34" s="28">
        <v>0.66249999999999998</v>
      </c>
      <c r="BF34" s="28">
        <v>0.66527777777777775</v>
      </c>
      <c r="BG34" s="28">
        <v>0.66666666666666663</v>
      </c>
      <c r="BH34" s="28">
        <v>0.67291666666666661</v>
      </c>
      <c r="BI34" s="28">
        <v>0.67569444444444438</v>
      </c>
      <c r="BJ34" s="28">
        <v>0.67708333333333326</v>
      </c>
      <c r="BK34" s="28">
        <v>0.6826388888888888</v>
      </c>
      <c r="BL34" s="28">
        <v>0.68333333333333324</v>
      </c>
      <c r="BM34" s="28">
        <v>0.68541666666666656</v>
      </c>
      <c r="BN34" s="28">
        <v>0.68611111111111101</v>
      </c>
      <c r="BO34" s="28">
        <v>0.69513888888888886</v>
      </c>
      <c r="BP34" s="30">
        <v>0.70208333333333339</v>
      </c>
      <c r="BQ34" s="21"/>
    </row>
    <row r="35" spans="1:69" x14ac:dyDescent="0.3">
      <c r="A35" s="145" t="s">
        <v>116</v>
      </c>
      <c r="B35" s="145" t="s">
        <v>116</v>
      </c>
      <c r="C35" s="145" t="s">
        <v>116</v>
      </c>
      <c r="D35" s="145" t="s">
        <v>116</v>
      </c>
      <c r="E35" s="146">
        <v>0</v>
      </c>
      <c r="F35" s="146">
        <v>0</v>
      </c>
      <c r="G35" s="147">
        <v>0</v>
      </c>
      <c r="H35" s="148" t="s">
        <v>116</v>
      </c>
      <c r="I35" s="10"/>
      <c r="J35" s="10"/>
      <c r="K35" s="10"/>
      <c r="L35" s="13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5"/>
      <c r="AJ35" s="1"/>
      <c r="AK35" s="145" t="s">
        <v>54</v>
      </c>
      <c r="AL35" s="145" t="s">
        <v>52</v>
      </c>
      <c r="AM35" s="145" t="s">
        <v>86</v>
      </c>
      <c r="AN35" s="145" t="s">
        <v>116</v>
      </c>
      <c r="AO35" s="146">
        <v>0.59</v>
      </c>
      <c r="AP35" s="146">
        <v>0</v>
      </c>
      <c r="AQ35" s="147">
        <v>52.75</v>
      </c>
      <c r="AR35" s="148" t="s">
        <v>47</v>
      </c>
      <c r="AS35" s="151">
        <v>754</v>
      </c>
      <c r="AT35" s="6"/>
      <c r="AU35" s="24">
        <v>0.64444444444444449</v>
      </c>
      <c r="AV35" s="19">
        <v>0.65138888888888891</v>
      </c>
      <c r="AW35" s="16">
        <v>0.65416666666666667</v>
      </c>
      <c r="AX35" s="16">
        <v>0.65625</v>
      </c>
      <c r="AY35" s="16">
        <v>0.65694444444444444</v>
      </c>
      <c r="AZ35" s="16">
        <v>0.65763888888888899</v>
      </c>
      <c r="BA35" s="16">
        <v>0.65902777777777777</v>
      </c>
      <c r="BB35" s="16">
        <v>0.66041666666666676</v>
      </c>
      <c r="BC35" s="16">
        <v>0.66319444444444453</v>
      </c>
      <c r="BD35" s="16">
        <v>0.6659722222222223</v>
      </c>
      <c r="BE35" s="16">
        <v>0.66875000000000007</v>
      </c>
      <c r="BF35" s="16">
        <v>0.67152777777777783</v>
      </c>
      <c r="BG35" s="16">
        <v>0.67291666666666661</v>
      </c>
      <c r="BH35" s="16">
        <v>0.67708333333333337</v>
      </c>
      <c r="BI35" s="16">
        <v>0.68055555555555558</v>
      </c>
      <c r="BJ35" s="16">
        <v>0.68333333333333335</v>
      </c>
      <c r="BK35" s="16">
        <v>0.68888888888888899</v>
      </c>
      <c r="BL35" s="16">
        <v>0.68958333333333344</v>
      </c>
      <c r="BM35" s="16">
        <v>0.6923611111111112</v>
      </c>
      <c r="BN35" s="16">
        <v>0.69444444444444453</v>
      </c>
      <c r="BO35" s="16">
        <v>0.70347222222222228</v>
      </c>
      <c r="BP35" s="16"/>
      <c r="BQ35" s="17">
        <v>246</v>
      </c>
    </row>
    <row r="36" spans="1:69" x14ac:dyDescent="0.3">
      <c r="A36" s="145" t="s">
        <v>116</v>
      </c>
      <c r="B36" s="145" t="s">
        <v>116</v>
      </c>
      <c r="C36" s="145" t="s">
        <v>116</v>
      </c>
      <c r="D36" s="145" t="s">
        <v>116</v>
      </c>
      <c r="E36" s="146">
        <v>0</v>
      </c>
      <c r="F36" s="146">
        <v>0</v>
      </c>
      <c r="G36" s="147">
        <v>0</v>
      </c>
      <c r="H36" s="148" t="s">
        <v>116</v>
      </c>
      <c r="I36" s="10"/>
      <c r="J36" s="10"/>
      <c r="K36" s="10"/>
      <c r="L36" s="13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5"/>
      <c r="AJ36" s="1"/>
      <c r="AK36" s="145" t="s">
        <v>54</v>
      </c>
      <c r="AL36" s="145" t="s">
        <v>52</v>
      </c>
      <c r="AM36" s="145" t="s">
        <v>86</v>
      </c>
      <c r="AN36" s="145" t="s">
        <v>116</v>
      </c>
      <c r="AO36" s="146">
        <v>0.59</v>
      </c>
      <c r="AP36" s="146">
        <v>0</v>
      </c>
      <c r="AQ36" s="147">
        <v>52.75</v>
      </c>
      <c r="AR36" s="148" t="s">
        <v>46</v>
      </c>
      <c r="AS36" s="151">
        <v>860</v>
      </c>
      <c r="AT36" s="6"/>
      <c r="AU36" s="24">
        <v>0.64930555555555558</v>
      </c>
      <c r="AV36" s="19">
        <v>0.65625</v>
      </c>
      <c r="AW36" s="16">
        <v>0.65902777777777777</v>
      </c>
      <c r="AX36" s="16"/>
      <c r="AY36" s="16"/>
      <c r="AZ36" s="16"/>
      <c r="BA36" s="16"/>
      <c r="BB36" s="16"/>
      <c r="BC36" s="16"/>
      <c r="BD36" s="16">
        <v>0.67083333333333339</v>
      </c>
      <c r="BE36" s="16"/>
      <c r="BF36" s="16">
        <v>0.67638888888888893</v>
      </c>
      <c r="BG36" s="16"/>
      <c r="BH36" s="16">
        <v>0.68194444444444446</v>
      </c>
      <c r="BI36" s="16">
        <v>0.68541666666666667</v>
      </c>
      <c r="BJ36" s="16">
        <v>0.68819444444444444</v>
      </c>
      <c r="BK36" s="16"/>
      <c r="BL36" s="16"/>
      <c r="BM36" s="16"/>
      <c r="BN36" s="16"/>
      <c r="BO36" s="16">
        <v>0.70833333333333337</v>
      </c>
      <c r="BP36" s="16"/>
      <c r="BQ36" s="16"/>
    </row>
    <row r="37" spans="1:69" x14ac:dyDescent="0.3">
      <c r="A37" s="145" t="s">
        <v>116</v>
      </c>
      <c r="B37" s="145" t="s">
        <v>116</v>
      </c>
      <c r="C37" s="145" t="s">
        <v>116</v>
      </c>
      <c r="D37" s="145" t="s">
        <v>116</v>
      </c>
      <c r="E37" s="146">
        <v>0</v>
      </c>
      <c r="F37" s="146">
        <v>0</v>
      </c>
      <c r="G37" s="147">
        <v>0</v>
      </c>
      <c r="H37" s="148" t="s">
        <v>116</v>
      </c>
      <c r="I37" s="6"/>
      <c r="J37" s="6"/>
      <c r="K37" s="6"/>
      <c r="L37" s="12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5"/>
      <c r="AJ37" s="1"/>
      <c r="AK37" s="145" t="s">
        <v>54</v>
      </c>
      <c r="AL37" s="145" t="s">
        <v>52</v>
      </c>
      <c r="AM37" s="145" t="s">
        <v>86</v>
      </c>
      <c r="AN37" s="145" t="s">
        <v>116</v>
      </c>
      <c r="AO37" s="146">
        <v>0.59</v>
      </c>
      <c r="AP37" s="146">
        <v>2.2999999999999998</v>
      </c>
      <c r="AQ37" s="147">
        <v>52.75</v>
      </c>
      <c r="AR37" s="148" t="s">
        <v>47</v>
      </c>
      <c r="AS37" s="149">
        <v>762</v>
      </c>
      <c r="AT37" s="22"/>
      <c r="AU37" s="25">
        <v>0.65555555555555556</v>
      </c>
      <c r="AV37" s="27">
        <v>0.66249999999999998</v>
      </c>
      <c r="AW37" s="28">
        <v>0.66527777777777775</v>
      </c>
      <c r="AX37" s="28">
        <v>0.66736111111111107</v>
      </c>
      <c r="AY37" s="28">
        <v>0.66805555555555551</v>
      </c>
      <c r="AZ37" s="28">
        <v>0.66875000000000007</v>
      </c>
      <c r="BA37" s="28">
        <v>0.67013888888888884</v>
      </c>
      <c r="BB37" s="28">
        <v>0.67152777777777783</v>
      </c>
      <c r="BC37" s="28">
        <v>0.6743055555555556</v>
      </c>
      <c r="BD37" s="28">
        <v>0.67708333333333337</v>
      </c>
      <c r="BE37" s="28">
        <v>0.67986111111111114</v>
      </c>
      <c r="BF37" s="28">
        <v>0.68263888888888891</v>
      </c>
      <c r="BG37" s="28">
        <v>0.68402777777777768</v>
      </c>
      <c r="BH37" s="28">
        <v>0.68819444444444444</v>
      </c>
      <c r="BI37" s="28">
        <v>0.69166666666666665</v>
      </c>
      <c r="BJ37" s="28">
        <v>0.69444444444444442</v>
      </c>
      <c r="BK37" s="28">
        <v>0.70000000000000007</v>
      </c>
      <c r="BL37" s="28">
        <v>0.70069444444444451</v>
      </c>
      <c r="BM37" s="28">
        <v>0.70347222222222228</v>
      </c>
      <c r="BN37" s="28">
        <v>0.7055555555555556</v>
      </c>
      <c r="BO37" s="28">
        <v>0.71458333333333335</v>
      </c>
      <c r="BP37" s="31">
        <v>0.72152777777777777</v>
      </c>
      <c r="BQ37" s="11"/>
    </row>
    <row r="38" spans="1:69" x14ac:dyDescent="0.3">
      <c r="A38" s="145" t="s">
        <v>116</v>
      </c>
      <c r="B38" s="145" t="s">
        <v>116</v>
      </c>
      <c r="C38" s="145" t="s">
        <v>116</v>
      </c>
      <c r="D38" s="145" t="s">
        <v>116</v>
      </c>
      <c r="E38" s="146">
        <v>0</v>
      </c>
      <c r="F38" s="146">
        <v>0</v>
      </c>
      <c r="G38" s="147">
        <v>0</v>
      </c>
      <c r="H38" s="148" t="s">
        <v>116</v>
      </c>
      <c r="I38" s="10"/>
      <c r="J38" s="10"/>
      <c r="K38" s="10"/>
      <c r="L38" s="13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5"/>
      <c r="AJ38" s="1"/>
      <c r="AK38" s="145" t="s">
        <v>54</v>
      </c>
      <c r="AL38" s="145" t="s">
        <v>52</v>
      </c>
      <c r="AM38" s="145" t="s">
        <v>86</v>
      </c>
      <c r="AN38" s="145" t="s">
        <v>116</v>
      </c>
      <c r="AO38" s="146">
        <v>0.59</v>
      </c>
      <c r="AP38" s="146">
        <v>0</v>
      </c>
      <c r="AQ38" s="147">
        <v>52.75</v>
      </c>
      <c r="AR38" s="148" t="s">
        <v>47</v>
      </c>
      <c r="AS38" s="151">
        <v>755</v>
      </c>
      <c r="AT38" s="6"/>
      <c r="AU38" s="24">
        <v>0.65486111111111112</v>
      </c>
      <c r="AV38" s="19">
        <v>0.66180555555555554</v>
      </c>
      <c r="AW38" s="16">
        <v>0.6645833333333333</v>
      </c>
      <c r="AX38" s="16">
        <v>0.66666666666666663</v>
      </c>
      <c r="AY38" s="16">
        <v>0.66736111111111107</v>
      </c>
      <c r="AZ38" s="16">
        <v>0.66805555555555562</v>
      </c>
      <c r="BA38" s="16">
        <v>0.6694444444444444</v>
      </c>
      <c r="BB38" s="16">
        <v>0.67083333333333339</v>
      </c>
      <c r="BC38" s="16">
        <v>0.67361111111111116</v>
      </c>
      <c r="BD38" s="16">
        <v>0.67638888888888893</v>
      </c>
      <c r="BE38" s="16">
        <v>0.6791666666666667</v>
      </c>
      <c r="BF38" s="16">
        <v>0.68194444444444446</v>
      </c>
      <c r="BG38" s="16">
        <v>0.68333333333333324</v>
      </c>
      <c r="BH38" s="16">
        <v>0.6875</v>
      </c>
      <c r="BI38" s="16">
        <v>0.69097222222222221</v>
      </c>
      <c r="BJ38" s="16">
        <v>0.69374999999999998</v>
      </c>
      <c r="BK38" s="16">
        <v>0.69930555555555562</v>
      </c>
      <c r="BL38" s="16">
        <v>0.70000000000000007</v>
      </c>
      <c r="BM38" s="16">
        <v>0.70277777777777783</v>
      </c>
      <c r="BN38" s="16">
        <v>0.70486111111111116</v>
      </c>
      <c r="BO38" s="16">
        <v>0.71388888888888891</v>
      </c>
      <c r="BP38" s="16"/>
      <c r="BQ38" s="17">
        <v>246</v>
      </c>
    </row>
    <row r="39" spans="1:69" x14ac:dyDescent="0.3">
      <c r="A39" s="145" t="s">
        <v>116</v>
      </c>
      <c r="B39" s="145" t="s">
        <v>116</v>
      </c>
      <c r="C39" s="145" t="s">
        <v>116</v>
      </c>
      <c r="D39" s="145" t="s">
        <v>116</v>
      </c>
      <c r="E39" s="146">
        <v>0</v>
      </c>
      <c r="F39" s="146">
        <v>0</v>
      </c>
      <c r="G39" s="147">
        <v>0</v>
      </c>
      <c r="H39" s="148" t="s">
        <v>116</v>
      </c>
      <c r="I39" s="10"/>
      <c r="J39" s="10"/>
      <c r="K39" s="10"/>
      <c r="L39" s="13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5"/>
      <c r="AJ39" s="1"/>
      <c r="AK39" s="145" t="s">
        <v>54</v>
      </c>
      <c r="AL39" s="145" t="s">
        <v>52</v>
      </c>
      <c r="AM39" s="145" t="s">
        <v>86</v>
      </c>
      <c r="AN39" s="145" t="s">
        <v>120</v>
      </c>
      <c r="AO39" s="146">
        <v>0.59</v>
      </c>
      <c r="AP39" s="146">
        <v>0</v>
      </c>
      <c r="AQ39" s="147">
        <v>52.75</v>
      </c>
      <c r="AR39" s="148" t="s">
        <v>46</v>
      </c>
      <c r="AS39" s="151">
        <v>851</v>
      </c>
      <c r="AT39" s="6"/>
      <c r="AU39" s="24">
        <v>0.66180555555555554</v>
      </c>
      <c r="AV39" s="19">
        <v>0.66875000000000007</v>
      </c>
      <c r="AW39" s="16">
        <v>0.67152777777777783</v>
      </c>
      <c r="AX39" s="16"/>
      <c r="AY39" s="16"/>
      <c r="AZ39" s="16"/>
      <c r="BA39" s="16"/>
      <c r="BB39" s="16"/>
      <c r="BC39" s="16"/>
      <c r="BD39" s="16">
        <v>0.6777777777777777</v>
      </c>
      <c r="BE39" s="16"/>
      <c r="BF39" s="16">
        <v>0.68055555555555547</v>
      </c>
      <c r="BG39" s="16"/>
      <c r="BH39" s="16">
        <v>0.68541666666666667</v>
      </c>
      <c r="BI39" s="16">
        <v>0.68888888888888899</v>
      </c>
      <c r="BJ39" s="16">
        <v>0.69166666666666676</v>
      </c>
      <c r="BK39" s="16"/>
      <c r="BL39" s="16"/>
      <c r="BM39" s="16"/>
      <c r="BN39" s="16"/>
      <c r="BO39" s="16">
        <v>0.7104166666666667</v>
      </c>
      <c r="BP39" s="16"/>
      <c r="BQ39" s="17">
        <v>234</v>
      </c>
    </row>
    <row r="40" spans="1:69" x14ac:dyDescent="0.3">
      <c r="A40" s="145" t="s">
        <v>116</v>
      </c>
      <c r="B40" s="145" t="s">
        <v>116</v>
      </c>
      <c r="C40" s="145" t="s">
        <v>116</v>
      </c>
      <c r="D40" s="145" t="s">
        <v>116</v>
      </c>
      <c r="E40" s="146">
        <v>0</v>
      </c>
      <c r="F40" s="146">
        <v>0</v>
      </c>
      <c r="G40" s="147">
        <v>0</v>
      </c>
      <c r="H40" s="148" t="s">
        <v>116</v>
      </c>
      <c r="I40" s="10"/>
      <c r="J40" s="10"/>
      <c r="K40" s="10"/>
      <c r="L40" s="13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5"/>
      <c r="AJ40" s="1"/>
      <c r="AK40" s="145" t="s">
        <v>54</v>
      </c>
      <c r="AL40" s="145" t="s">
        <v>52</v>
      </c>
      <c r="AM40" s="145" t="s">
        <v>86</v>
      </c>
      <c r="AN40" s="145" t="s">
        <v>120</v>
      </c>
      <c r="AO40" s="146">
        <v>0.59</v>
      </c>
      <c r="AP40" s="146">
        <v>0</v>
      </c>
      <c r="AQ40" s="147">
        <v>52.75</v>
      </c>
      <c r="AR40" s="148" t="s">
        <v>47</v>
      </c>
      <c r="AS40" s="151">
        <v>756</v>
      </c>
      <c r="AT40" s="6"/>
      <c r="AU40" s="24">
        <v>0.66527777777777775</v>
      </c>
      <c r="AV40" s="19">
        <v>0.67222222222222217</v>
      </c>
      <c r="AW40" s="16">
        <v>0.67499999999999993</v>
      </c>
      <c r="AX40" s="16">
        <v>0.67708333333333337</v>
      </c>
      <c r="AY40" s="16">
        <v>0.6777777777777777</v>
      </c>
      <c r="AZ40" s="16">
        <v>0.67847222222222225</v>
      </c>
      <c r="BA40" s="16">
        <v>0.67986111111111114</v>
      </c>
      <c r="BB40" s="16">
        <v>0.68125000000000002</v>
      </c>
      <c r="BC40" s="16">
        <v>0.68402777777777779</v>
      </c>
      <c r="BD40" s="16">
        <v>0.68680555555555556</v>
      </c>
      <c r="BE40" s="16">
        <v>0.68958333333333333</v>
      </c>
      <c r="BF40" s="16">
        <v>0.69236111111111109</v>
      </c>
      <c r="BG40" s="16">
        <v>0.69374999999999998</v>
      </c>
      <c r="BH40" s="16">
        <v>0.69791666666666663</v>
      </c>
      <c r="BI40" s="16">
        <v>0.70138888888888884</v>
      </c>
      <c r="BJ40" s="16">
        <v>0.70416666666666661</v>
      </c>
      <c r="BK40" s="16">
        <v>0.70972222222222225</v>
      </c>
      <c r="BL40" s="16">
        <v>0.7104166666666667</v>
      </c>
      <c r="BM40" s="16">
        <v>0.71319444444444446</v>
      </c>
      <c r="BN40" s="16">
        <v>0.71527777777777779</v>
      </c>
      <c r="BO40" s="16">
        <v>0.72430555555555554</v>
      </c>
      <c r="BP40" s="16"/>
      <c r="BQ40" s="17">
        <v>234</v>
      </c>
    </row>
    <row r="41" spans="1:69" x14ac:dyDescent="0.3">
      <c r="A41" s="145" t="s">
        <v>116</v>
      </c>
      <c r="B41" s="145" t="s">
        <v>116</v>
      </c>
      <c r="C41" s="145" t="s">
        <v>116</v>
      </c>
      <c r="D41" s="145" t="s">
        <v>116</v>
      </c>
      <c r="E41" s="146">
        <v>0</v>
      </c>
      <c r="F41" s="146">
        <v>0</v>
      </c>
      <c r="G41" s="147">
        <v>0</v>
      </c>
      <c r="H41" s="148" t="s">
        <v>116</v>
      </c>
      <c r="I41" s="10"/>
      <c r="J41" s="10"/>
      <c r="K41" s="10"/>
      <c r="L41" s="13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5"/>
      <c r="AJ41" s="1"/>
      <c r="AK41" s="145" t="s">
        <v>54</v>
      </c>
      <c r="AL41" s="145" t="s">
        <v>52</v>
      </c>
      <c r="AM41" s="145" t="s">
        <v>86</v>
      </c>
      <c r="AN41" s="145" t="s">
        <v>120</v>
      </c>
      <c r="AO41" s="146">
        <v>0.59</v>
      </c>
      <c r="AP41" s="146">
        <v>2.2999999999999998</v>
      </c>
      <c r="AQ41" s="147">
        <v>52.75</v>
      </c>
      <c r="AR41" s="148" t="s">
        <v>46</v>
      </c>
      <c r="AS41" s="151">
        <v>852</v>
      </c>
      <c r="AT41" s="6"/>
      <c r="AU41" s="24">
        <v>0.67222222222222217</v>
      </c>
      <c r="AV41" s="19">
        <v>0.6791666666666667</v>
      </c>
      <c r="AW41" s="16">
        <v>0.68194444444444446</v>
      </c>
      <c r="AX41" s="16"/>
      <c r="AY41" s="16"/>
      <c r="AZ41" s="16"/>
      <c r="BA41" s="16"/>
      <c r="BB41" s="16"/>
      <c r="BC41" s="16"/>
      <c r="BD41" s="16">
        <v>0.68819444444444444</v>
      </c>
      <c r="BE41" s="16"/>
      <c r="BF41" s="16">
        <v>0.69097222222222221</v>
      </c>
      <c r="BG41" s="16"/>
      <c r="BH41" s="16">
        <v>0.6958333333333333</v>
      </c>
      <c r="BI41" s="16">
        <v>0.69930555555555562</v>
      </c>
      <c r="BJ41" s="16">
        <v>0.70208333333333339</v>
      </c>
      <c r="BK41" s="16"/>
      <c r="BL41" s="16"/>
      <c r="BM41" s="16"/>
      <c r="BN41" s="16"/>
      <c r="BO41" s="16">
        <v>0.72083333333333333</v>
      </c>
      <c r="BP41" s="32">
        <v>0.72777777777777775</v>
      </c>
      <c r="BQ41" s="15"/>
    </row>
    <row r="42" spans="1:69" x14ac:dyDescent="0.3">
      <c r="A42" s="145" t="s">
        <v>116</v>
      </c>
      <c r="B42" s="145" t="s">
        <v>116</v>
      </c>
      <c r="C42" s="145" t="s">
        <v>116</v>
      </c>
      <c r="D42" s="145" t="s">
        <v>116</v>
      </c>
      <c r="E42" s="146">
        <v>0</v>
      </c>
      <c r="F42" s="146">
        <v>0</v>
      </c>
      <c r="G42" s="147">
        <v>0</v>
      </c>
      <c r="H42" s="148" t="s">
        <v>116</v>
      </c>
      <c r="I42" s="10"/>
      <c r="J42" s="10"/>
      <c r="K42" s="10"/>
      <c r="L42" s="13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5"/>
      <c r="AJ42" s="1"/>
      <c r="AK42" s="145" t="s">
        <v>54</v>
      </c>
      <c r="AL42" s="145" t="s">
        <v>52</v>
      </c>
      <c r="AM42" s="145" t="s">
        <v>86</v>
      </c>
      <c r="AN42" s="145" t="s">
        <v>120</v>
      </c>
      <c r="AO42" s="146">
        <v>0.59</v>
      </c>
      <c r="AP42" s="146">
        <v>0</v>
      </c>
      <c r="AQ42" s="147">
        <v>52.75</v>
      </c>
      <c r="AR42" s="148" t="s">
        <v>47</v>
      </c>
      <c r="AS42" s="151">
        <v>757</v>
      </c>
      <c r="AT42" s="6"/>
      <c r="AU42" s="24">
        <v>0.67569444444444438</v>
      </c>
      <c r="AV42" s="19">
        <v>0.68263888888888891</v>
      </c>
      <c r="AW42" s="16">
        <v>0.68541666666666667</v>
      </c>
      <c r="AX42" s="16">
        <v>0.6875</v>
      </c>
      <c r="AY42" s="16">
        <v>0.68819444444444444</v>
      </c>
      <c r="AZ42" s="16">
        <v>0.68888888888888899</v>
      </c>
      <c r="BA42" s="16">
        <v>0.69027777777777777</v>
      </c>
      <c r="BB42" s="16">
        <v>0.69166666666666676</v>
      </c>
      <c r="BC42" s="16">
        <v>0.69444444444444453</v>
      </c>
      <c r="BD42" s="16">
        <v>0.6972222222222223</v>
      </c>
      <c r="BE42" s="16">
        <v>0.70000000000000007</v>
      </c>
      <c r="BF42" s="16">
        <v>0.70277777777777783</v>
      </c>
      <c r="BG42" s="16">
        <v>0.70416666666666661</v>
      </c>
      <c r="BH42" s="16">
        <v>0.70833333333333337</v>
      </c>
      <c r="BI42" s="16">
        <v>0.71180555555555547</v>
      </c>
      <c r="BJ42" s="16">
        <v>0.71458333333333324</v>
      </c>
      <c r="BK42" s="16">
        <v>0.72013888888888899</v>
      </c>
      <c r="BL42" s="16">
        <v>0.72083333333333333</v>
      </c>
      <c r="BM42" s="16">
        <v>0.72361111111111109</v>
      </c>
      <c r="BN42" s="16">
        <v>0.72569444444444453</v>
      </c>
      <c r="BO42" s="16">
        <v>0.73472222222222217</v>
      </c>
      <c r="BP42" s="16"/>
      <c r="BQ42" s="17">
        <v>246</v>
      </c>
    </row>
    <row r="43" spans="1:69" x14ac:dyDescent="0.3">
      <c r="A43" s="145" t="s">
        <v>116</v>
      </c>
      <c r="B43" s="145" t="s">
        <v>116</v>
      </c>
      <c r="C43" s="145" t="s">
        <v>116</v>
      </c>
      <c r="D43" s="145" t="s">
        <v>116</v>
      </c>
      <c r="E43" s="146">
        <v>0</v>
      </c>
      <c r="F43" s="146">
        <v>0</v>
      </c>
      <c r="G43" s="147">
        <v>0</v>
      </c>
      <c r="H43" s="148" t="s">
        <v>116</v>
      </c>
      <c r="I43" s="10"/>
      <c r="J43" s="10"/>
      <c r="K43" s="10"/>
      <c r="L43" s="13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5"/>
      <c r="AJ43" s="1"/>
      <c r="AK43" s="145" t="s">
        <v>54</v>
      </c>
      <c r="AL43" s="145" t="s">
        <v>52</v>
      </c>
      <c r="AM43" s="145" t="s">
        <v>86</v>
      </c>
      <c r="AN43" s="145" t="s">
        <v>120</v>
      </c>
      <c r="AO43" s="146">
        <v>0.59</v>
      </c>
      <c r="AP43" s="146">
        <v>2.2999999999999998</v>
      </c>
      <c r="AQ43" s="147">
        <v>52.75</v>
      </c>
      <c r="AR43" s="148" t="s">
        <v>46</v>
      </c>
      <c r="AS43" s="151">
        <v>853</v>
      </c>
      <c r="AT43" s="6"/>
      <c r="AU43" s="24">
        <v>0.68263888888888891</v>
      </c>
      <c r="AV43" s="19">
        <v>0.68958333333333333</v>
      </c>
      <c r="AW43" s="16">
        <v>0.69236111111111109</v>
      </c>
      <c r="AX43" s="16"/>
      <c r="AY43" s="16"/>
      <c r="AZ43" s="16"/>
      <c r="BA43" s="16"/>
      <c r="BB43" s="16"/>
      <c r="BC43" s="16"/>
      <c r="BD43" s="16">
        <v>0.69861111111111107</v>
      </c>
      <c r="BE43" s="16"/>
      <c r="BF43" s="16">
        <v>0.70138888888888884</v>
      </c>
      <c r="BG43" s="16"/>
      <c r="BH43" s="16">
        <v>0.70624999999999993</v>
      </c>
      <c r="BI43" s="16">
        <v>0.70972222222222225</v>
      </c>
      <c r="BJ43" s="16">
        <v>0.71250000000000002</v>
      </c>
      <c r="BK43" s="16"/>
      <c r="BL43" s="16"/>
      <c r="BM43" s="16"/>
      <c r="BN43" s="16"/>
      <c r="BO43" s="16">
        <v>0.73125000000000007</v>
      </c>
      <c r="BP43" s="32">
        <v>0.73819444444444438</v>
      </c>
      <c r="BQ43" s="15"/>
    </row>
    <row r="44" spans="1:69" x14ac:dyDescent="0.3">
      <c r="A44" s="145" t="s">
        <v>116</v>
      </c>
      <c r="B44" s="145" t="s">
        <v>116</v>
      </c>
      <c r="C44" s="145" t="s">
        <v>116</v>
      </c>
      <c r="D44" s="145" t="s">
        <v>116</v>
      </c>
      <c r="E44" s="146">
        <v>0</v>
      </c>
      <c r="F44" s="146">
        <v>0</v>
      </c>
      <c r="G44" s="147">
        <v>0</v>
      </c>
      <c r="H44" s="148" t="s">
        <v>116</v>
      </c>
      <c r="I44" s="10"/>
      <c r="J44" s="10"/>
      <c r="K44" s="10"/>
      <c r="L44" s="13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5"/>
      <c r="AJ44" s="1"/>
      <c r="AK44" s="145" t="s">
        <v>54</v>
      </c>
      <c r="AL44" s="145" t="s">
        <v>52</v>
      </c>
      <c r="AM44" s="145" t="s">
        <v>86</v>
      </c>
      <c r="AN44" s="145" t="s">
        <v>120</v>
      </c>
      <c r="AO44" s="146">
        <v>0.59</v>
      </c>
      <c r="AP44" s="146">
        <v>0</v>
      </c>
      <c r="AQ44" s="147">
        <v>52.75</v>
      </c>
      <c r="AR44" s="148" t="s">
        <v>47</v>
      </c>
      <c r="AS44" s="151">
        <v>758</v>
      </c>
      <c r="AT44" s="6"/>
      <c r="AU44" s="24">
        <v>0.68611111111111101</v>
      </c>
      <c r="AV44" s="19">
        <v>0.69305555555555554</v>
      </c>
      <c r="AW44" s="16">
        <v>0.6958333333333333</v>
      </c>
      <c r="AX44" s="16">
        <v>0.69791666666666663</v>
      </c>
      <c r="AY44" s="16">
        <v>0.69861111111111107</v>
      </c>
      <c r="AZ44" s="16">
        <v>0.69930555555555562</v>
      </c>
      <c r="BA44" s="16">
        <v>0.7006944444444444</v>
      </c>
      <c r="BB44" s="16">
        <v>0.70208333333333339</v>
      </c>
      <c r="BC44" s="16">
        <v>0.70486111111111116</v>
      </c>
      <c r="BD44" s="16">
        <v>0.70763888888888893</v>
      </c>
      <c r="BE44" s="16">
        <v>0.7104166666666667</v>
      </c>
      <c r="BF44" s="16">
        <v>0.71319444444444446</v>
      </c>
      <c r="BG44" s="16">
        <v>0.71458333333333324</v>
      </c>
      <c r="BH44" s="16">
        <v>0.71875</v>
      </c>
      <c r="BI44" s="16">
        <v>0.72222222222222221</v>
      </c>
      <c r="BJ44" s="16">
        <v>0.72499999999999998</v>
      </c>
      <c r="BK44" s="16">
        <v>0.73055555555555562</v>
      </c>
      <c r="BL44" s="16">
        <v>0.73125000000000007</v>
      </c>
      <c r="BM44" s="16">
        <v>0.73402777777777783</v>
      </c>
      <c r="BN44" s="16">
        <v>0.73611111111111116</v>
      </c>
      <c r="BO44" s="16">
        <v>0.74513888888888891</v>
      </c>
      <c r="BP44" s="16"/>
      <c r="BQ44" s="17">
        <v>246</v>
      </c>
    </row>
    <row r="45" spans="1:69" x14ac:dyDescent="0.3">
      <c r="A45" s="145" t="s">
        <v>116</v>
      </c>
      <c r="B45" s="145" t="s">
        <v>116</v>
      </c>
      <c r="C45" s="145" t="s">
        <v>116</v>
      </c>
      <c r="D45" s="145" t="s">
        <v>116</v>
      </c>
      <c r="E45" s="146">
        <v>0</v>
      </c>
      <c r="F45" s="146">
        <v>0</v>
      </c>
      <c r="G45" s="147">
        <v>0</v>
      </c>
      <c r="H45" s="148" t="s">
        <v>116</v>
      </c>
      <c r="I45" s="6"/>
      <c r="J45" s="6"/>
      <c r="K45" s="6"/>
      <c r="L45" s="12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5"/>
      <c r="AJ45" s="1"/>
      <c r="AK45" s="145" t="s">
        <v>54</v>
      </c>
      <c r="AL45" s="145" t="s">
        <v>52</v>
      </c>
      <c r="AM45" s="145" t="s">
        <v>86</v>
      </c>
      <c r="AN45" s="145" t="s">
        <v>120</v>
      </c>
      <c r="AO45" s="146">
        <v>0.59</v>
      </c>
      <c r="AP45" s="146">
        <v>2.2999999999999998</v>
      </c>
      <c r="AQ45" s="147">
        <v>52.75</v>
      </c>
      <c r="AR45" s="148" t="s">
        <v>47</v>
      </c>
      <c r="AS45" s="151">
        <v>750</v>
      </c>
      <c r="AT45" s="6"/>
      <c r="AU45" s="24">
        <v>0.68958333333333333</v>
      </c>
      <c r="AV45" s="19">
        <v>0.69652777777777775</v>
      </c>
      <c r="AW45" s="16" t="s">
        <v>40</v>
      </c>
      <c r="AX45" s="16" t="s">
        <v>38</v>
      </c>
      <c r="AY45" s="16" t="s">
        <v>36</v>
      </c>
      <c r="AZ45" s="16" t="s">
        <v>34</v>
      </c>
      <c r="BA45" s="16" t="s">
        <v>32</v>
      </c>
      <c r="BB45" s="16" t="s">
        <v>30</v>
      </c>
      <c r="BC45" s="16" t="s">
        <v>28</v>
      </c>
      <c r="BD45" s="16" t="s">
        <v>26</v>
      </c>
      <c r="BE45" s="16" t="s">
        <v>24</v>
      </c>
      <c r="BF45" s="16" t="s">
        <v>22</v>
      </c>
      <c r="BG45" s="16" t="s">
        <v>19</v>
      </c>
      <c r="BH45" s="16" t="s">
        <v>17</v>
      </c>
      <c r="BI45" s="16" t="s">
        <v>15</v>
      </c>
      <c r="BJ45" s="16" t="s">
        <v>13</v>
      </c>
      <c r="BK45" s="16" t="s">
        <v>11</v>
      </c>
      <c r="BL45" s="16" t="s">
        <v>9</v>
      </c>
      <c r="BM45" s="16" t="s">
        <v>7</v>
      </c>
      <c r="BN45" s="16" t="s">
        <v>4</v>
      </c>
      <c r="BO45" s="16">
        <v>0.74652777777777779</v>
      </c>
      <c r="BP45" s="32">
        <v>0.75347222222222221</v>
      </c>
      <c r="BQ45" s="15"/>
    </row>
    <row r="46" spans="1:69" x14ac:dyDescent="0.3">
      <c r="A46" s="145" t="s">
        <v>116</v>
      </c>
      <c r="B46" s="145" t="s">
        <v>116</v>
      </c>
      <c r="C46" s="145" t="s">
        <v>116</v>
      </c>
      <c r="D46" s="145" t="s">
        <v>116</v>
      </c>
      <c r="E46" s="146">
        <v>0</v>
      </c>
      <c r="F46" s="146">
        <v>0</v>
      </c>
      <c r="G46" s="147">
        <v>0</v>
      </c>
      <c r="H46" s="148" t="s">
        <v>116</v>
      </c>
      <c r="I46" s="6"/>
      <c r="J46" s="6"/>
      <c r="K46" s="6"/>
      <c r="L46" s="12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5"/>
      <c r="AJ46" s="1"/>
      <c r="AK46" s="145" t="s">
        <v>54</v>
      </c>
      <c r="AL46" s="145" t="s">
        <v>52</v>
      </c>
      <c r="AM46" s="145" t="s">
        <v>86</v>
      </c>
      <c r="AN46" s="145" t="s">
        <v>120</v>
      </c>
      <c r="AO46" s="146">
        <v>0.59</v>
      </c>
      <c r="AP46" s="146">
        <v>2.2999999999999998</v>
      </c>
      <c r="AQ46" s="147">
        <v>52.75</v>
      </c>
      <c r="AR46" s="148" t="s">
        <v>46</v>
      </c>
      <c r="AS46" s="151">
        <v>854</v>
      </c>
      <c r="AT46" s="6"/>
      <c r="AU46" s="24">
        <v>0.69305555555555554</v>
      </c>
      <c r="AV46" s="19">
        <v>0.70000000000000007</v>
      </c>
      <c r="AW46" s="16">
        <v>0.70277777777777783</v>
      </c>
      <c r="AX46" s="16"/>
      <c r="AY46" s="16"/>
      <c r="AZ46" s="16"/>
      <c r="BA46" s="16"/>
      <c r="BB46" s="16"/>
      <c r="BC46" s="16"/>
      <c r="BD46" s="16">
        <v>0.7090277777777777</v>
      </c>
      <c r="BE46" s="16"/>
      <c r="BF46" s="16">
        <v>0.71180555555555547</v>
      </c>
      <c r="BG46" s="16"/>
      <c r="BH46" s="16">
        <v>0.71666666666666667</v>
      </c>
      <c r="BI46" s="16">
        <v>0.72013888888888899</v>
      </c>
      <c r="BJ46" s="16">
        <v>0.72291666666666676</v>
      </c>
      <c r="BK46" s="16"/>
      <c r="BL46" s="16"/>
      <c r="BM46" s="16"/>
      <c r="BN46" s="16"/>
      <c r="BO46" s="16">
        <v>0.7416666666666667</v>
      </c>
      <c r="BP46" s="32">
        <v>0.74861111111111101</v>
      </c>
      <c r="BQ46" s="15"/>
    </row>
    <row r="47" spans="1:69" x14ac:dyDescent="0.3">
      <c r="A47" s="145" t="s">
        <v>116</v>
      </c>
      <c r="B47" s="145" t="s">
        <v>116</v>
      </c>
      <c r="C47" s="145" t="s">
        <v>116</v>
      </c>
      <c r="D47" s="145" t="s">
        <v>116</v>
      </c>
      <c r="E47" s="146">
        <v>0</v>
      </c>
      <c r="F47" s="146">
        <v>0</v>
      </c>
      <c r="G47" s="147">
        <v>0</v>
      </c>
      <c r="H47" s="148" t="s">
        <v>116</v>
      </c>
      <c r="I47" s="6"/>
      <c r="J47" s="6"/>
      <c r="K47" s="6"/>
      <c r="L47" s="12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5"/>
      <c r="AJ47" s="1"/>
      <c r="AK47" s="145" t="s">
        <v>54</v>
      </c>
      <c r="AL47" s="145" t="s">
        <v>52</v>
      </c>
      <c r="AM47" s="145" t="s">
        <v>86</v>
      </c>
      <c r="AN47" s="145" t="s">
        <v>120</v>
      </c>
      <c r="AO47" s="146">
        <v>0.59</v>
      </c>
      <c r="AP47" s="146">
        <v>0</v>
      </c>
      <c r="AQ47" s="147">
        <v>52.75</v>
      </c>
      <c r="AR47" s="148" t="s">
        <v>47</v>
      </c>
      <c r="AS47" s="151">
        <v>759</v>
      </c>
      <c r="AT47" s="6"/>
      <c r="AU47" s="24">
        <v>0.69652777777777775</v>
      </c>
      <c r="AV47" s="19">
        <v>0.70347222222222217</v>
      </c>
      <c r="AW47" s="16">
        <v>0.70624999999999993</v>
      </c>
      <c r="AX47" s="16">
        <v>0.70833333333333337</v>
      </c>
      <c r="AY47" s="16">
        <v>0.7090277777777777</v>
      </c>
      <c r="AZ47" s="16">
        <v>0.70972222222222225</v>
      </c>
      <c r="BA47" s="16">
        <v>0.71111111111111114</v>
      </c>
      <c r="BB47" s="16">
        <v>0.71250000000000002</v>
      </c>
      <c r="BC47" s="16">
        <v>0.71527777777777779</v>
      </c>
      <c r="BD47" s="16">
        <v>0.71805555555555556</v>
      </c>
      <c r="BE47" s="16">
        <v>0.72083333333333333</v>
      </c>
      <c r="BF47" s="16">
        <v>0.72361111111111109</v>
      </c>
      <c r="BG47" s="16">
        <v>0.72499999999999998</v>
      </c>
      <c r="BH47" s="16">
        <v>0.72916666666666663</v>
      </c>
      <c r="BI47" s="16">
        <v>0.73263888888888884</v>
      </c>
      <c r="BJ47" s="16">
        <v>0.73541666666666661</v>
      </c>
      <c r="BK47" s="16">
        <v>0.74097222222222225</v>
      </c>
      <c r="BL47" s="16">
        <v>0.7416666666666667</v>
      </c>
      <c r="BM47" s="16">
        <v>0.74444444444444446</v>
      </c>
      <c r="BN47" s="16">
        <v>0.74652777777777779</v>
      </c>
      <c r="BO47" s="16">
        <v>0.75555555555555554</v>
      </c>
      <c r="BP47" s="16"/>
      <c r="BQ47" s="17">
        <v>234</v>
      </c>
    </row>
    <row r="48" spans="1:69" x14ac:dyDescent="0.3">
      <c r="A48" s="145" t="s">
        <v>54</v>
      </c>
      <c r="B48" s="145" t="s">
        <v>52</v>
      </c>
      <c r="C48" s="145" t="s">
        <v>84</v>
      </c>
      <c r="D48" s="145" t="s">
        <v>116</v>
      </c>
      <c r="E48" s="146">
        <v>0</v>
      </c>
      <c r="F48" s="146">
        <v>0</v>
      </c>
      <c r="G48" s="147">
        <v>51.82</v>
      </c>
      <c r="H48" s="148" t="s">
        <v>46</v>
      </c>
      <c r="I48" s="6">
        <v>855</v>
      </c>
      <c r="J48" s="6"/>
      <c r="K48" s="9"/>
      <c r="L48" s="14">
        <v>0.66111111111111098</v>
      </c>
      <c r="M48" s="9"/>
      <c r="N48" s="9"/>
      <c r="O48" s="9"/>
      <c r="P48" s="9"/>
      <c r="Q48" s="9">
        <v>0.67916666666666659</v>
      </c>
      <c r="R48" s="9">
        <v>0.68055555555555547</v>
      </c>
      <c r="S48" s="9">
        <v>0.68541666666666656</v>
      </c>
      <c r="T48" s="9"/>
      <c r="U48" s="9"/>
      <c r="V48" s="9">
        <v>0.69027777777777766</v>
      </c>
      <c r="W48" s="9"/>
      <c r="X48" s="9">
        <v>0.69305555555555542</v>
      </c>
      <c r="Y48" s="9"/>
      <c r="Z48" s="9"/>
      <c r="AA48" s="9"/>
      <c r="AB48" s="9"/>
      <c r="AC48" s="9"/>
      <c r="AD48" s="9"/>
      <c r="AE48" s="9">
        <v>0.70277777777777761</v>
      </c>
      <c r="AF48" s="9">
        <v>0.70555555555555538</v>
      </c>
      <c r="AG48" s="9"/>
      <c r="AH48" s="6"/>
      <c r="AI48" s="5"/>
      <c r="AJ48" s="1"/>
      <c r="AK48" s="145" t="s">
        <v>54</v>
      </c>
      <c r="AL48" s="145" t="s">
        <v>52</v>
      </c>
      <c r="AM48" s="145" t="s">
        <v>86</v>
      </c>
      <c r="AN48" s="145" t="s">
        <v>120</v>
      </c>
      <c r="AO48" s="146">
        <v>0</v>
      </c>
      <c r="AP48" s="146">
        <v>2.2999999999999998</v>
      </c>
      <c r="AQ48" s="147">
        <v>52.75</v>
      </c>
      <c r="AR48" s="148" t="s">
        <v>46</v>
      </c>
      <c r="AS48" s="151">
        <v>855</v>
      </c>
      <c r="AT48" s="6"/>
      <c r="AU48" s="9"/>
      <c r="AV48" s="19">
        <v>0.7104166666666667</v>
      </c>
      <c r="AW48" s="16">
        <v>0.71319444444444446</v>
      </c>
      <c r="AX48" s="16"/>
      <c r="AY48" s="16"/>
      <c r="AZ48" s="16"/>
      <c r="BA48" s="16"/>
      <c r="BB48" s="16"/>
      <c r="BC48" s="16"/>
      <c r="BD48" s="16">
        <v>0.71944444444444444</v>
      </c>
      <c r="BE48" s="16"/>
      <c r="BF48" s="16">
        <v>0.72222222222222221</v>
      </c>
      <c r="BG48" s="16"/>
      <c r="BH48" s="16">
        <v>0.7270833333333333</v>
      </c>
      <c r="BI48" s="16">
        <v>0.73055555555555562</v>
      </c>
      <c r="BJ48" s="16">
        <v>0.73333333333333339</v>
      </c>
      <c r="BK48" s="16"/>
      <c r="BL48" s="16"/>
      <c r="BM48" s="16"/>
      <c r="BN48" s="16"/>
      <c r="BO48" s="16">
        <v>0.75208333333333333</v>
      </c>
      <c r="BP48" s="32">
        <v>0.75902777777777775</v>
      </c>
      <c r="BQ48" s="15"/>
    </row>
    <row r="49" spans="1:69" x14ac:dyDescent="0.3">
      <c r="A49" s="145" t="s">
        <v>116</v>
      </c>
      <c r="B49" s="145" t="s">
        <v>116</v>
      </c>
      <c r="C49" s="145" t="s">
        <v>116</v>
      </c>
      <c r="D49" s="145" t="s">
        <v>116</v>
      </c>
      <c r="E49" s="146">
        <v>0</v>
      </c>
      <c r="F49" s="146">
        <v>0</v>
      </c>
      <c r="G49" s="147">
        <v>0</v>
      </c>
      <c r="H49" s="148" t="s">
        <v>116</v>
      </c>
      <c r="I49" s="10"/>
      <c r="J49" s="10"/>
      <c r="K49" s="10"/>
      <c r="L49" s="13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5"/>
      <c r="AJ49" s="1"/>
      <c r="AK49" s="145" t="s">
        <v>54</v>
      </c>
      <c r="AL49" s="145" t="s">
        <v>52</v>
      </c>
      <c r="AM49" s="145" t="s">
        <v>86</v>
      </c>
      <c r="AN49" s="145" t="s">
        <v>120</v>
      </c>
      <c r="AO49" s="146">
        <v>0.59</v>
      </c>
      <c r="AP49" s="146">
        <v>0</v>
      </c>
      <c r="AQ49" s="147">
        <v>52.75</v>
      </c>
      <c r="AR49" s="148" t="s">
        <v>47</v>
      </c>
      <c r="AS49" s="151">
        <v>760</v>
      </c>
      <c r="AT49" s="6"/>
      <c r="AU49" s="24">
        <v>0.70694444444444438</v>
      </c>
      <c r="AV49" s="19">
        <v>0.71388888888888891</v>
      </c>
      <c r="AW49" s="16">
        <v>0.71666666666666667</v>
      </c>
      <c r="AX49" s="16">
        <v>0.71875</v>
      </c>
      <c r="AY49" s="16">
        <v>0.71944444444444444</v>
      </c>
      <c r="AZ49" s="16">
        <v>0.72013888888888899</v>
      </c>
      <c r="BA49" s="16">
        <v>0.72152777777777777</v>
      </c>
      <c r="BB49" s="16">
        <v>0.72291666666666676</v>
      </c>
      <c r="BC49" s="16">
        <v>0.72569444444444453</v>
      </c>
      <c r="BD49" s="16">
        <v>0.7284722222222223</v>
      </c>
      <c r="BE49" s="16">
        <v>0.73125000000000007</v>
      </c>
      <c r="BF49" s="16">
        <v>0.73402777777777783</v>
      </c>
      <c r="BG49" s="16">
        <v>0.73541666666666661</v>
      </c>
      <c r="BH49" s="16">
        <v>0.73958333333333337</v>
      </c>
      <c r="BI49" s="16">
        <v>0.74305555555555547</v>
      </c>
      <c r="BJ49" s="16">
        <v>0.74583333333333324</v>
      </c>
      <c r="BK49" s="16">
        <v>0.75138888888888899</v>
      </c>
      <c r="BL49" s="16">
        <v>0.75208333333333333</v>
      </c>
      <c r="BM49" s="16">
        <v>0.75486111111111109</v>
      </c>
      <c r="BN49" s="16">
        <v>0.75694444444444453</v>
      </c>
      <c r="BO49" s="16">
        <v>0.76597222222222217</v>
      </c>
      <c r="BP49" s="16"/>
      <c r="BQ49" s="17">
        <v>234</v>
      </c>
    </row>
    <row r="50" spans="1:69" x14ac:dyDescent="0.3">
      <c r="A50" s="145" t="s">
        <v>116</v>
      </c>
      <c r="B50" s="145" t="s">
        <v>116</v>
      </c>
      <c r="C50" s="145" t="s">
        <v>116</v>
      </c>
      <c r="D50" s="145" t="s">
        <v>116</v>
      </c>
      <c r="E50" s="146">
        <v>0</v>
      </c>
      <c r="F50" s="146">
        <v>0</v>
      </c>
      <c r="G50" s="147">
        <v>0</v>
      </c>
      <c r="H50" s="148" t="s">
        <v>116</v>
      </c>
      <c r="I50" s="10"/>
      <c r="J50" s="10"/>
      <c r="K50" s="10"/>
      <c r="L50" s="1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5"/>
      <c r="AJ50" s="1"/>
      <c r="AK50" s="145" t="s">
        <v>54</v>
      </c>
      <c r="AL50" s="145" t="s">
        <v>52</v>
      </c>
      <c r="AM50" s="145" t="s">
        <v>86</v>
      </c>
      <c r="AN50" s="145" t="s">
        <v>120</v>
      </c>
      <c r="AO50" s="146">
        <v>0</v>
      </c>
      <c r="AP50" s="146">
        <v>0</v>
      </c>
      <c r="AQ50" s="147">
        <v>52.75</v>
      </c>
      <c r="AR50" s="148" t="s">
        <v>46</v>
      </c>
      <c r="AS50" s="151">
        <v>856</v>
      </c>
      <c r="AT50" s="17" t="s">
        <v>134</v>
      </c>
      <c r="AU50" s="26"/>
      <c r="AV50" s="19">
        <v>0.72083333333333333</v>
      </c>
      <c r="AW50" s="16">
        <v>0.72361111111111109</v>
      </c>
      <c r="AX50" s="16"/>
      <c r="AY50" s="16"/>
      <c r="AZ50" s="16"/>
      <c r="BA50" s="16"/>
      <c r="BB50" s="16"/>
      <c r="BC50" s="16"/>
      <c r="BD50" s="16">
        <v>0.72986111111111107</v>
      </c>
      <c r="BE50" s="16"/>
      <c r="BF50" s="16">
        <v>0.73263888888888884</v>
      </c>
      <c r="BG50" s="16"/>
      <c r="BH50" s="16">
        <v>0.73749999999999993</v>
      </c>
      <c r="BI50" s="16">
        <v>0.74097222222222225</v>
      </c>
      <c r="BJ50" s="16">
        <v>0.74375000000000002</v>
      </c>
      <c r="BK50" s="16"/>
      <c r="BL50" s="16"/>
      <c r="BM50" s="16"/>
      <c r="BN50" s="16"/>
      <c r="BO50" s="16">
        <v>0.76250000000000007</v>
      </c>
      <c r="BP50" s="16"/>
      <c r="BQ50" s="17">
        <v>246</v>
      </c>
    </row>
    <row r="51" spans="1:69" x14ac:dyDescent="0.3">
      <c r="A51" s="145" t="s">
        <v>116</v>
      </c>
      <c r="B51" s="145" t="s">
        <v>116</v>
      </c>
      <c r="C51" s="145" t="s">
        <v>116</v>
      </c>
      <c r="D51" s="145" t="s">
        <v>116</v>
      </c>
      <c r="E51" s="146">
        <v>0</v>
      </c>
      <c r="F51" s="146">
        <v>0</v>
      </c>
      <c r="G51" s="147">
        <v>0</v>
      </c>
      <c r="H51" s="148" t="s">
        <v>116</v>
      </c>
      <c r="I51" s="10"/>
      <c r="J51" s="10"/>
      <c r="K51" s="10"/>
      <c r="L51" s="1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5"/>
      <c r="AJ51" s="1"/>
      <c r="AK51" s="145" t="s">
        <v>54</v>
      </c>
      <c r="AL51" s="145" t="s">
        <v>52</v>
      </c>
      <c r="AM51" s="145" t="s">
        <v>86</v>
      </c>
      <c r="AN51" s="145" t="s">
        <v>120</v>
      </c>
      <c r="AO51" s="146">
        <v>0.59</v>
      </c>
      <c r="AP51" s="146">
        <v>2.2999999999999998</v>
      </c>
      <c r="AQ51" s="147">
        <v>52.75</v>
      </c>
      <c r="AR51" s="148" t="s">
        <v>47</v>
      </c>
      <c r="AS51" s="151">
        <v>751</v>
      </c>
      <c r="AT51" s="4"/>
      <c r="AU51" s="24">
        <v>0.71736111111111101</v>
      </c>
      <c r="AV51" s="19">
        <v>0.72430555555555554</v>
      </c>
      <c r="AW51" s="16">
        <v>0.7270833333333333</v>
      </c>
      <c r="AX51" s="16">
        <v>0.72916666666666663</v>
      </c>
      <c r="AY51" s="16">
        <v>0.72986111111111107</v>
      </c>
      <c r="AZ51" s="16">
        <v>0.73055555555555551</v>
      </c>
      <c r="BA51" s="16">
        <v>0.7319444444444444</v>
      </c>
      <c r="BB51" s="16">
        <v>0.73333333333333328</v>
      </c>
      <c r="BC51" s="16">
        <v>0.73611111111111105</v>
      </c>
      <c r="BD51" s="16">
        <v>0.73888888888888882</v>
      </c>
      <c r="BE51" s="16">
        <v>0.74166666666666659</v>
      </c>
      <c r="BF51" s="16">
        <v>0.74444444444444435</v>
      </c>
      <c r="BG51" s="16">
        <v>0.74583333333333324</v>
      </c>
      <c r="BH51" s="16">
        <v>0.75208333333333321</v>
      </c>
      <c r="BI51" s="16">
        <v>0.75486111111111098</v>
      </c>
      <c r="BJ51" s="16">
        <v>0.75624999999999987</v>
      </c>
      <c r="BK51" s="16">
        <v>0.7618055555555554</v>
      </c>
      <c r="BL51" s="16">
        <v>0.76249999999999984</v>
      </c>
      <c r="BM51" s="16">
        <v>0.76458333333333317</v>
      </c>
      <c r="BN51" s="16">
        <v>0.76527777777777761</v>
      </c>
      <c r="BO51" s="16">
        <v>0.77430555555555536</v>
      </c>
      <c r="BP51" s="32">
        <v>0.78125</v>
      </c>
      <c r="BQ51" s="15"/>
    </row>
    <row r="52" spans="1:69" x14ac:dyDescent="0.3">
      <c r="A52" s="145" t="s">
        <v>116</v>
      </c>
      <c r="B52" s="145" t="s">
        <v>116</v>
      </c>
      <c r="C52" s="145" t="s">
        <v>116</v>
      </c>
      <c r="D52" s="145" t="s">
        <v>116</v>
      </c>
      <c r="E52" s="146">
        <v>0</v>
      </c>
      <c r="F52" s="146">
        <v>0</v>
      </c>
      <c r="G52" s="147">
        <v>0</v>
      </c>
      <c r="H52" s="148" t="s">
        <v>116</v>
      </c>
      <c r="I52" s="6"/>
      <c r="J52" s="6"/>
      <c r="K52" s="6"/>
      <c r="L52" s="12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5"/>
      <c r="AJ52" s="1"/>
      <c r="AK52" s="145" t="s">
        <v>54</v>
      </c>
      <c r="AL52" s="145" t="s">
        <v>52</v>
      </c>
      <c r="AM52" s="145" t="s">
        <v>86</v>
      </c>
      <c r="AN52" s="145" t="s">
        <v>120</v>
      </c>
      <c r="AO52" s="146">
        <v>0</v>
      </c>
      <c r="AP52" s="146">
        <v>2.2999999999999998</v>
      </c>
      <c r="AQ52" s="147">
        <v>52.75</v>
      </c>
      <c r="AR52" s="148" t="s">
        <v>46</v>
      </c>
      <c r="AS52" s="151">
        <v>857</v>
      </c>
      <c r="AT52" s="17" t="s">
        <v>134</v>
      </c>
      <c r="AU52" s="26"/>
      <c r="AV52" s="19">
        <v>0.73125000000000007</v>
      </c>
      <c r="AW52" s="16">
        <v>0.73402777777777783</v>
      </c>
      <c r="AX52" s="16"/>
      <c r="AY52" s="16"/>
      <c r="AZ52" s="16"/>
      <c r="BA52" s="16"/>
      <c r="BB52" s="16"/>
      <c r="BC52" s="16"/>
      <c r="BD52" s="16">
        <v>0.7402777777777777</v>
      </c>
      <c r="BE52" s="16"/>
      <c r="BF52" s="16">
        <v>0.74305555555555547</v>
      </c>
      <c r="BG52" s="16"/>
      <c r="BH52" s="16">
        <v>0.74791666666666667</v>
      </c>
      <c r="BI52" s="16">
        <v>0.75138888888888899</v>
      </c>
      <c r="BJ52" s="16">
        <v>0.75416666666666676</v>
      </c>
      <c r="BK52" s="16"/>
      <c r="BL52" s="16"/>
      <c r="BM52" s="16"/>
      <c r="BN52" s="16"/>
      <c r="BO52" s="16">
        <v>0.7729166666666667</v>
      </c>
      <c r="BP52" s="32">
        <v>0.77986111111111101</v>
      </c>
      <c r="BQ52" s="15"/>
    </row>
    <row r="53" spans="1:69" x14ac:dyDescent="0.3">
      <c r="A53" s="145" t="s">
        <v>54</v>
      </c>
      <c r="B53" s="145" t="s">
        <v>52</v>
      </c>
      <c r="C53" s="145" t="s">
        <v>84</v>
      </c>
      <c r="D53" s="145" t="s">
        <v>120</v>
      </c>
      <c r="E53" s="146">
        <v>0</v>
      </c>
      <c r="F53" s="146">
        <v>0</v>
      </c>
      <c r="G53" s="147">
        <v>51.82</v>
      </c>
      <c r="H53" s="148" t="s">
        <v>47</v>
      </c>
      <c r="I53" s="6">
        <v>752</v>
      </c>
      <c r="J53" s="6"/>
      <c r="K53" s="6"/>
      <c r="L53" s="14">
        <v>0.67847222222222225</v>
      </c>
      <c r="M53" s="9">
        <v>0.6875</v>
      </c>
      <c r="N53" s="9">
        <v>0.68888888888888899</v>
      </c>
      <c r="O53" s="9">
        <v>0.68958333333333333</v>
      </c>
      <c r="P53" s="9">
        <v>0.69236111111111109</v>
      </c>
      <c r="Q53" s="9">
        <v>0.69791666666666663</v>
      </c>
      <c r="R53" s="9">
        <v>0.69930555555555562</v>
      </c>
      <c r="S53" s="9">
        <v>0.70416666666666661</v>
      </c>
      <c r="T53" s="9"/>
      <c r="U53" s="9">
        <v>0.70763888888888893</v>
      </c>
      <c r="V53" s="9">
        <v>0.7090277777777777</v>
      </c>
      <c r="W53" s="9">
        <v>0.7104166666666667</v>
      </c>
      <c r="X53" s="9">
        <v>0.71250000000000002</v>
      </c>
      <c r="Y53" s="9">
        <v>0.71458333333333324</v>
      </c>
      <c r="Z53" s="9">
        <v>0.71736111111111101</v>
      </c>
      <c r="AA53" s="9">
        <v>0.71875</v>
      </c>
      <c r="AB53" s="9">
        <v>0.72013888888888899</v>
      </c>
      <c r="AC53" s="9">
        <v>0.72152777777777777</v>
      </c>
      <c r="AD53" s="9">
        <v>0.72222222222222221</v>
      </c>
      <c r="AE53" s="9">
        <v>0.72499999999999998</v>
      </c>
      <c r="AF53" s="9">
        <v>0.72777777777777775</v>
      </c>
      <c r="AG53" s="9"/>
      <c r="AH53" s="6"/>
      <c r="AI53" s="5"/>
      <c r="AJ53" s="1"/>
      <c r="AK53" s="145" t="s">
        <v>54</v>
      </c>
      <c r="AL53" s="145" t="s">
        <v>52</v>
      </c>
      <c r="AM53" s="145" t="s">
        <v>86</v>
      </c>
      <c r="AN53" s="145" t="s">
        <v>120</v>
      </c>
      <c r="AO53" s="146">
        <v>0</v>
      </c>
      <c r="AP53" s="146">
        <v>0</v>
      </c>
      <c r="AQ53" s="147">
        <v>52.75</v>
      </c>
      <c r="AR53" s="148" t="s">
        <v>47</v>
      </c>
      <c r="AS53" s="151">
        <v>752</v>
      </c>
      <c r="AT53" s="4"/>
      <c r="AU53" s="6"/>
      <c r="AV53" s="19">
        <v>0.73472222222222217</v>
      </c>
      <c r="AW53" s="16">
        <v>0.73749999999999993</v>
      </c>
      <c r="AX53" s="16">
        <v>0.73958333333333326</v>
      </c>
      <c r="AY53" s="16">
        <v>0.7402777777777777</v>
      </c>
      <c r="AZ53" s="16">
        <v>0.74097222222222214</v>
      </c>
      <c r="BA53" s="16">
        <v>0.74236111111111103</v>
      </c>
      <c r="BB53" s="16">
        <v>0.74374999999999991</v>
      </c>
      <c r="BC53" s="16">
        <v>0.74652777777777768</v>
      </c>
      <c r="BD53" s="16">
        <v>0.74930555555555545</v>
      </c>
      <c r="BE53" s="16">
        <v>0.75208333333333321</v>
      </c>
      <c r="BF53" s="16">
        <v>0.75486111111111098</v>
      </c>
      <c r="BG53" s="16">
        <v>0.75624999999999987</v>
      </c>
      <c r="BH53" s="16">
        <v>0.76249999999999984</v>
      </c>
      <c r="BI53" s="16">
        <v>0.76527777777777761</v>
      </c>
      <c r="BJ53" s="16">
        <v>0.7666666666666665</v>
      </c>
      <c r="BK53" s="16">
        <v>0.77222222222222203</v>
      </c>
      <c r="BL53" s="16">
        <v>0.77291666666666647</v>
      </c>
      <c r="BM53" s="16">
        <v>0.7749999999999998</v>
      </c>
      <c r="BN53" s="16">
        <v>0.77569444444444424</v>
      </c>
      <c r="BO53" s="16">
        <v>0.78472222222222199</v>
      </c>
      <c r="BP53" s="16"/>
      <c r="BQ53" s="17">
        <v>246</v>
      </c>
    </row>
    <row r="54" spans="1:69" x14ac:dyDescent="0.3">
      <c r="A54" s="145" t="s">
        <v>116</v>
      </c>
      <c r="B54" s="145" t="s">
        <v>116</v>
      </c>
      <c r="C54" s="145" t="s">
        <v>116</v>
      </c>
      <c r="D54" s="145" t="s">
        <v>116</v>
      </c>
      <c r="E54" s="146">
        <v>0</v>
      </c>
      <c r="F54" s="146">
        <v>0</v>
      </c>
      <c r="G54" s="147">
        <v>0</v>
      </c>
      <c r="H54" s="148" t="s">
        <v>116</v>
      </c>
      <c r="I54" s="6"/>
      <c r="J54" s="6"/>
      <c r="K54" s="6"/>
      <c r="L54" s="12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5"/>
      <c r="AJ54" s="1"/>
      <c r="AK54" s="145" t="s">
        <v>54</v>
      </c>
      <c r="AL54" s="145" t="s">
        <v>52</v>
      </c>
      <c r="AM54" s="145" t="s">
        <v>86</v>
      </c>
      <c r="AN54" s="145" t="s">
        <v>120</v>
      </c>
      <c r="AO54" s="146">
        <v>0</v>
      </c>
      <c r="AP54" s="146">
        <v>2.2999999999999998</v>
      </c>
      <c r="AQ54" s="147">
        <v>52.75</v>
      </c>
      <c r="AR54" s="148" t="s">
        <v>46</v>
      </c>
      <c r="AS54" s="151">
        <v>858</v>
      </c>
      <c r="AT54" s="17" t="s">
        <v>134</v>
      </c>
      <c r="AU54" s="26"/>
      <c r="AV54" s="19">
        <v>0.7416666666666667</v>
      </c>
      <c r="AW54" s="16">
        <v>0.74444444444444446</v>
      </c>
      <c r="AX54" s="16"/>
      <c r="AY54" s="16"/>
      <c r="AZ54" s="16"/>
      <c r="BA54" s="16"/>
      <c r="BB54" s="16"/>
      <c r="BC54" s="16"/>
      <c r="BD54" s="16">
        <v>0.75069444444444444</v>
      </c>
      <c r="BE54" s="16"/>
      <c r="BF54" s="16">
        <v>0.75347222222222221</v>
      </c>
      <c r="BG54" s="16"/>
      <c r="BH54" s="16">
        <v>0.7583333333333333</v>
      </c>
      <c r="BI54" s="16">
        <v>0.76111111111111107</v>
      </c>
      <c r="BJ54" s="16">
        <v>0.76250000000000007</v>
      </c>
      <c r="BK54" s="16"/>
      <c r="BL54" s="16"/>
      <c r="BM54" s="16"/>
      <c r="BN54" s="16"/>
      <c r="BO54" s="16">
        <v>0.78125</v>
      </c>
      <c r="BP54" s="32">
        <v>0.78819444444444453</v>
      </c>
      <c r="BQ54" s="15"/>
    </row>
    <row r="55" spans="1:69" x14ac:dyDescent="0.3">
      <c r="A55" s="145" t="s">
        <v>54</v>
      </c>
      <c r="B55" s="145" t="s">
        <v>52</v>
      </c>
      <c r="C55" s="145" t="s">
        <v>84</v>
      </c>
      <c r="D55" s="145" t="s">
        <v>120</v>
      </c>
      <c r="E55" s="146">
        <v>0</v>
      </c>
      <c r="F55" s="146">
        <v>0</v>
      </c>
      <c r="G55" s="147">
        <v>51.82</v>
      </c>
      <c r="H55" s="148" t="s">
        <v>46</v>
      </c>
      <c r="I55" s="6">
        <v>753</v>
      </c>
      <c r="J55" s="6"/>
      <c r="K55" s="9"/>
      <c r="L55" s="14">
        <v>0.69374999999999998</v>
      </c>
      <c r="M55" s="9"/>
      <c r="N55" s="9"/>
      <c r="O55" s="9"/>
      <c r="P55" s="9"/>
      <c r="Q55" s="9">
        <v>0.71180555555555558</v>
      </c>
      <c r="R55" s="9">
        <v>0.71319444444444446</v>
      </c>
      <c r="S55" s="9">
        <v>0.71805555555555556</v>
      </c>
      <c r="T55" s="9"/>
      <c r="U55" s="9"/>
      <c r="V55" s="9">
        <v>0.72291666666666665</v>
      </c>
      <c r="W55" s="9"/>
      <c r="X55" s="9">
        <v>0.72569444444444442</v>
      </c>
      <c r="Y55" s="9"/>
      <c r="Z55" s="9"/>
      <c r="AA55" s="9"/>
      <c r="AB55" s="9"/>
      <c r="AC55" s="9"/>
      <c r="AD55" s="9"/>
      <c r="AE55" s="9">
        <v>0.73541666666666661</v>
      </c>
      <c r="AF55" s="9">
        <v>0.73819444444444438</v>
      </c>
      <c r="AG55" s="6"/>
      <c r="AH55" s="6"/>
      <c r="AI55" s="5"/>
      <c r="AJ55" s="1"/>
      <c r="AK55" s="145" t="s">
        <v>54</v>
      </c>
      <c r="AL55" s="145" t="s">
        <v>52</v>
      </c>
      <c r="AM55" s="145" t="s">
        <v>86</v>
      </c>
      <c r="AN55" s="145" t="s">
        <v>120</v>
      </c>
      <c r="AO55" s="146">
        <v>0</v>
      </c>
      <c r="AP55" s="146">
        <v>2.2999999999999998</v>
      </c>
      <c r="AQ55" s="147">
        <v>52.75</v>
      </c>
      <c r="AR55" s="148" t="s">
        <v>47</v>
      </c>
      <c r="AS55" s="151">
        <v>753</v>
      </c>
      <c r="AT55" s="6"/>
      <c r="AU55" s="9"/>
      <c r="AV55" s="19">
        <v>0.74513888888888891</v>
      </c>
      <c r="AW55" s="16">
        <v>0.74791666666666667</v>
      </c>
      <c r="AX55" s="16">
        <v>0.75</v>
      </c>
      <c r="AY55" s="16">
        <v>0.75069444444444444</v>
      </c>
      <c r="AZ55" s="16">
        <v>0.75138888888888899</v>
      </c>
      <c r="BA55" s="16">
        <v>0.75277777777777777</v>
      </c>
      <c r="BB55" s="16">
        <v>0.75416666666666676</v>
      </c>
      <c r="BC55" s="16">
        <v>0.75694444444444453</v>
      </c>
      <c r="BD55" s="16">
        <v>0.7597222222222223</v>
      </c>
      <c r="BE55" s="16">
        <v>0.76250000000000007</v>
      </c>
      <c r="BF55" s="16">
        <v>0.76527777777777783</v>
      </c>
      <c r="BG55" s="16">
        <v>0.76666666666666661</v>
      </c>
      <c r="BH55" s="16">
        <v>0.77083333333333337</v>
      </c>
      <c r="BI55" s="16">
        <v>0.77430555555555547</v>
      </c>
      <c r="BJ55" s="16">
        <v>0.77708333333333324</v>
      </c>
      <c r="BK55" s="16">
        <v>0.78263888888888899</v>
      </c>
      <c r="BL55" s="16">
        <v>0.78333333333333333</v>
      </c>
      <c r="BM55" s="16">
        <v>0.78611111111111109</v>
      </c>
      <c r="BN55" s="16">
        <v>0.78819444444444453</v>
      </c>
      <c r="BO55" s="16">
        <v>0.79722222222222217</v>
      </c>
      <c r="BP55" s="32">
        <v>0.8041666666666667</v>
      </c>
      <c r="BQ55" s="15"/>
    </row>
    <row r="56" spans="1:69" x14ac:dyDescent="0.3">
      <c r="A56" s="145" t="s">
        <v>116</v>
      </c>
      <c r="B56" s="145" t="s">
        <v>116</v>
      </c>
      <c r="C56" s="145" t="s">
        <v>116</v>
      </c>
      <c r="D56" s="145" t="s">
        <v>116</v>
      </c>
      <c r="E56" s="146">
        <v>0</v>
      </c>
      <c r="F56" s="146">
        <v>0</v>
      </c>
      <c r="G56" s="147">
        <v>0</v>
      </c>
      <c r="H56" s="148" t="s">
        <v>116</v>
      </c>
      <c r="I56" s="6"/>
      <c r="J56" s="6"/>
      <c r="K56" s="6"/>
      <c r="L56" s="12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5"/>
      <c r="AJ56" s="1"/>
      <c r="AK56" s="145" t="s">
        <v>54</v>
      </c>
      <c r="AL56" s="145" t="s">
        <v>52</v>
      </c>
      <c r="AM56" s="145" t="s">
        <v>86</v>
      </c>
      <c r="AN56" s="145" t="s">
        <v>120</v>
      </c>
      <c r="AO56" s="146">
        <v>0.59</v>
      </c>
      <c r="AP56" s="146">
        <v>0</v>
      </c>
      <c r="AQ56" s="147">
        <v>52.75</v>
      </c>
      <c r="AR56" s="148" t="s">
        <v>46</v>
      </c>
      <c r="AS56" s="151">
        <v>859</v>
      </c>
      <c r="AT56" s="9"/>
      <c r="AU56" s="24">
        <v>0.74513888888888891</v>
      </c>
      <c r="AV56" s="19">
        <v>0.75208333333333333</v>
      </c>
      <c r="AW56" s="16">
        <v>0.75486111111111109</v>
      </c>
      <c r="AX56" s="16"/>
      <c r="AY56" s="16"/>
      <c r="AZ56" s="16"/>
      <c r="BA56" s="16"/>
      <c r="BB56" s="16"/>
      <c r="BC56" s="16"/>
      <c r="BD56" s="16">
        <v>0.76111111111111107</v>
      </c>
      <c r="BE56" s="16"/>
      <c r="BF56" s="16">
        <v>0.76388888888888884</v>
      </c>
      <c r="BG56" s="16"/>
      <c r="BH56" s="16">
        <v>0.76874999999999993</v>
      </c>
      <c r="BI56" s="16">
        <v>0.77222222222222225</v>
      </c>
      <c r="BJ56" s="16">
        <v>0.77500000000000002</v>
      </c>
      <c r="BK56" s="16"/>
      <c r="BL56" s="16"/>
      <c r="BM56" s="16"/>
      <c r="BN56" s="16"/>
      <c r="BO56" s="16">
        <v>0.79375000000000007</v>
      </c>
      <c r="BP56" s="16"/>
      <c r="BQ56" s="17">
        <v>246</v>
      </c>
    </row>
    <row r="57" spans="1:69" x14ac:dyDescent="0.3">
      <c r="A57" s="145" t="s">
        <v>54</v>
      </c>
      <c r="B57" s="145" t="s">
        <v>52</v>
      </c>
      <c r="C57" s="145" t="s">
        <v>84</v>
      </c>
      <c r="D57" s="145" t="s">
        <v>120</v>
      </c>
      <c r="E57" s="146">
        <v>0</v>
      </c>
      <c r="F57" s="146">
        <v>0</v>
      </c>
      <c r="G57" s="147">
        <v>51.82</v>
      </c>
      <c r="H57" s="148" t="s">
        <v>46</v>
      </c>
      <c r="I57" s="6">
        <v>860</v>
      </c>
      <c r="J57" s="6"/>
      <c r="K57" s="9"/>
      <c r="L57" s="14">
        <v>0.7090277777777777</v>
      </c>
      <c r="M57" s="9"/>
      <c r="N57" s="9"/>
      <c r="O57" s="9"/>
      <c r="P57" s="9"/>
      <c r="Q57" s="9">
        <v>0.7270833333333333</v>
      </c>
      <c r="R57" s="9">
        <v>0.72847222222222219</v>
      </c>
      <c r="S57" s="9">
        <v>0.73333333333333328</v>
      </c>
      <c r="T57" s="9"/>
      <c r="U57" s="9"/>
      <c r="V57" s="9">
        <v>0.73819444444444438</v>
      </c>
      <c r="W57" s="9"/>
      <c r="X57" s="9">
        <v>0.74097222222222214</v>
      </c>
      <c r="Y57" s="9"/>
      <c r="Z57" s="9"/>
      <c r="AA57" s="9"/>
      <c r="AB57" s="9"/>
      <c r="AC57" s="9"/>
      <c r="AD57" s="9"/>
      <c r="AE57" s="9">
        <v>0.75069444444444433</v>
      </c>
      <c r="AF57" s="9">
        <v>0.7534722222222221</v>
      </c>
      <c r="AG57" s="6"/>
      <c r="AH57" s="6"/>
      <c r="AI57" s="5"/>
      <c r="AJ57" s="1"/>
      <c r="AK57" s="145" t="s">
        <v>54</v>
      </c>
      <c r="AL57" s="145" t="s">
        <v>52</v>
      </c>
      <c r="AM57" s="145" t="s">
        <v>86</v>
      </c>
      <c r="AN57" s="145" t="s">
        <v>120</v>
      </c>
      <c r="AO57" s="146">
        <v>0</v>
      </c>
      <c r="AP57" s="146">
        <v>0</v>
      </c>
      <c r="AQ57" s="147">
        <v>52.75</v>
      </c>
      <c r="AR57" s="148" t="s">
        <v>46</v>
      </c>
      <c r="AS57" s="151">
        <v>860</v>
      </c>
      <c r="AT57" s="23"/>
      <c r="AU57" s="23"/>
      <c r="AV57" s="19">
        <v>0.75763888888888886</v>
      </c>
      <c r="AW57" s="16">
        <v>0.76041666666666663</v>
      </c>
      <c r="AX57" s="16"/>
      <c r="AY57" s="16"/>
      <c r="AZ57" s="16"/>
      <c r="BA57" s="16"/>
      <c r="BB57" s="16"/>
      <c r="BC57" s="16"/>
      <c r="BD57" s="16">
        <v>0.76666666666666661</v>
      </c>
      <c r="BE57" s="16"/>
      <c r="BF57" s="16">
        <v>0.76944444444444438</v>
      </c>
      <c r="BG57" s="16"/>
      <c r="BH57" s="16">
        <v>0.77430555555555547</v>
      </c>
      <c r="BI57" s="16">
        <v>0.77708333333333324</v>
      </c>
      <c r="BJ57" s="16">
        <v>0.77847222222222223</v>
      </c>
      <c r="BK57" s="16"/>
      <c r="BL57" s="16"/>
      <c r="BM57" s="16"/>
      <c r="BN57" s="16"/>
      <c r="BO57" s="16">
        <v>0.79722222222222217</v>
      </c>
      <c r="BP57" s="16"/>
      <c r="BQ57" s="17">
        <v>234</v>
      </c>
    </row>
  </sheetData>
  <autoFilter ref="A1:BQ57" xr:uid="{28DC9233-3FFB-415D-A693-433D7A6EF10C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X48"/>
  <sheetViews>
    <sheetView showGridLines="0" zoomScale="75" zoomScaleNormal="75" zoomScaleSheetLayoutView="75" workbookViewId="0">
      <pane xSplit="2" topLeftCell="C1" activePane="topRight" state="frozen"/>
      <selection sqref="A1:AI1048576"/>
      <selection pane="topRight" activeCell="B5" sqref="B5"/>
    </sheetView>
  </sheetViews>
  <sheetFormatPr defaultColWidth="14.44140625" defaultRowHeight="18" customHeight="1" x14ac:dyDescent="0.25"/>
  <cols>
    <col min="1" max="1" width="2.5546875" style="163" customWidth="1"/>
    <col min="2" max="2" width="23.109375" style="163" customWidth="1"/>
    <col min="3" max="3" width="9.88671875" style="163" customWidth="1"/>
    <col min="4" max="4" width="12.88671875" style="163" customWidth="1"/>
    <col min="5" max="5" width="12.5546875" style="163" customWidth="1"/>
    <col min="6" max="6" width="11" style="163" bestFit="1" customWidth="1"/>
    <col min="7" max="33" width="10" style="163" customWidth="1"/>
    <col min="34" max="49" width="11.33203125" style="163" customWidth="1"/>
    <col min="50" max="50" width="2.5546875" style="163" customWidth="1"/>
    <col min="51" max="16384" width="14.44140625" style="163"/>
  </cols>
  <sheetData>
    <row r="1" spans="1:50" ht="18" customHeight="1" thickBot="1" x14ac:dyDescent="0.3">
      <c r="A1" s="161"/>
      <c r="B1" s="162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</row>
    <row r="2" spans="1:50" s="162" customFormat="1" ht="21.75" customHeight="1" x14ac:dyDescent="0.3">
      <c r="A2" s="164"/>
      <c r="B2" s="197" t="str">
        <f>'T02 (Mo-Fri)'!$B$2</f>
        <v>Route T02: Atlantis - Table View - Civic Centre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219"/>
      <c r="AU2" s="218"/>
      <c r="AV2" s="218"/>
      <c r="AW2" s="218"/>
      <c r="AX2" s="164"/>
    </row>
    <row r="3" spans="1:50" s="162" customFormat="1" ht="21.75" customHeight="1" x14ac:dyDescent="0.3">
      <c r="A3" s="166"/>
      <c r="B3" s="201" t="str">
        <f>'T02 (Mo-Fri)'!$B$3</f>
        <v>Timetable effective 01 May 2026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20"/>
      <c r="AU3" s="218"/>
      <c r="AV3" s="218"/>
      <c r="AW3" s="218"/>
      <c r="AX3" s="166"/>
    </row>
    <row r="4" spans="1:50" s="162" customFormat="1" ht="21.75" customHeight="1" thickBot="1" x14ac:dyDescent="0.35">
      <c r="A4" s="164"/>
      <c r="B4" s="203" t="s">
        <v>136</v>
      </c>
      <c r="C4" s="204"/>
      <c r="D4" s="204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21"/>
      <c r="AU4" s="218"/>
      <c r="AV4" s="218"/>
      <c r="AW4" s="218"/>
      <c r="AX4" s="164"/>
    </row>
    <row r="5" spans="1:50" ht="18" customHeight="1" x14ac:dyDescent="0.25">
      <c r="A5" s="161"/>
      <c r="B5" s="162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</row>
    <row r="6" spans="1:50" s="216" customFormat="1" ht="18" customHeight="1" x14ac:dyDescent="0.25">
      <c r="A6" s="165"/>
      <c r="B6" s="175" t="s">
        <v>3</v>
      </c>
      <c r="C6" s="176" t="s">
        <v>5</v>
      </c>
      <c r="D6" s="181">
        <v>0.21875</v>
      </c>
      <c r="E6" s="181">
        <v>0.23819444444444443</v>
      </c>
      <c r="F6" s="181">
        <v>0.25763888888888886</v>
      </c>
      <c r="G6" s="181">
        <v>0.27708333333333329</v>
      </c>
      <c r="H6" s="181">
        <v>0.28680555555555554</v>
      </c>
      <c r="I6" s="181">
        <v>0.29652777777777772</v>
      </c>
      <c r="J6" s="181">
        <v>0.30625000000000002</v>
      </c>
      <c r="K6" s="181">
        <v>0.31597222222222215</v>
      </c>
      <c r="L6" s="181">
        <v>0.32569444444444445</v>
      </c>
      <c r="M6" s="181">
        <v>0.33541666666666659</v>
      </c>
      <c r="N6" s="181">
        <v>0.34513888888888888</v>
      </c>
      <c r="O6" s="181">
        <v>0.35486111111111102</v>
      </c>
      <c r="P6" s="181">
        <v>0.36458333333333337</v>
      </c>
      <c r="Q6" s="181">
        <v>0.37430555555555545</v>
      </c>
      <c r="R6" s="181">
        <v>0.38402777777777775</v>
      </c>
      <c r="S6" s="181">
        <v>0.39374999999999988</v>
      </c>
      <c r="T6" s="181">
        <v>0.40347222222222223</v>
      </c>
      <c r="U6" s="181">
        <v>0.41319444444444431</v>
      </c>
      <c r="V6" s="181">
        <v>0.42291666666666672</v>
      </c>
      <c r="W6" s="181">
        <v>0.43263888888888874</v>
      </c>
      <c r="X6" s="181">
        <v>0.44236111111111109</v>
      </c>
      <c r="Y6" s="181">
        <v>0.45208333333333317</v>
      </c>
      <c r="Z6" s="181">
        <v>0.46180555555555552</v>
      </c>
      <c r="AA6" s="181">
        <v>0.4715277777777776</v>
      </c>
      <c r="AB6" s="181">
        <v>0.48125000000000001</v>
      </c>
      <c r="AC6" s="181">
        <v>0.49097222222222203</v>
      </c>
      <c r="AD6" s="181">
        <v>0.50069444444444444</v>
      </c>
      <c r="AE6" s="181">
        <v>0.51041666666666652</v>
      </c>
      <c r="AF6" s="181">
        <v>0.52013888888888893</v>
      </c>
      <c r="AG6" s="181">
        <v>0.52986111111111101</v>
      </c>
      <c r="AH6" s="181">
        <v>0.5395833333333333</v>
      </c>
      <c r="AI6" s="181">
        <v>0.54930555555555549</v>
      </c>
      <c r="AJ6" s="181">
        <v>0.55902777777777779</v>
      </c>
      <c r="AK6" s="215">
        <v>0.56874999999999998</v>
      </c>
      <c r="AL6" s="181">
        <v>0.57847222222222228</v>
      </c>
      <c r="AM6" s="181">
        <v>0.59791666666666665</v>
      </c>
      <c r="AN6" s="181">
        <v>0.60763888888888895</v>
      </c>
      <c r="AO6" s="181">
        <v>0.61736111111111114</v>
      </c>
      <c r="AP6" s="181">
        <v>0.62708333333333344</v>
      </c>
      <c r="AQ6" s="181">
        <v>0.64652777777777792</v>
      </c>
      <c r="AR6" s="181">
        <v>0.65625000000000011</v>
      </c>
      <c r="AS6" s="181">
        <v>0.66597222222222241</v>
      </c>
      <c r="AT6" s="181">
        <v>0.70486111111111138</v>
      </c>
      <c r="AU6" s="165"/>
    </row>
    <row r="7" spans="1:50" ht="18" customHeight="1" x14ac:dyDescent="0.25">
      <c r="A7" s="180"/>
      <c r="B7" s="170" t="s">
        <v>6</v>
      </c>
      <c r="C7" s="169" t="s">
        <v>5</v>
      </c>
      <c r="D7" s="174">
        <v>0.22777777777777777</v>
      </c>
      <c r="E7" s="174">
        <v>0.2472222222222222</v>
      </c>
      <c r="F7" s="174">
        <v>0.26666666666666661</v>
      </c>
      <c r="G7" s="174">
        <v>0.28611111111111104</v>
      </c>
      <c r="H7" s="174">
        <v>0.29583333333333328</v>
      </c>
      <c r="I7" s="174">
        <v>0.30555555555555547</v>
      </c>
      <c r="J7" s="174">
        <v>0.31527777777777777</v>
      </c>
      <c r="K7" s="174">
        <v>0.3249999999999999</v>
      </c>
      <c r="L7" s="174">
        <v>0.3347222222222222</v>
      </c>
      <c r="M7" s="174">
        <v>0.34444444444444433</v>
      </c>
      <c r="N7" s="174">
        <v>0.35416666666666663</v>
      </c>
      <c r="O7" s="174">
        <v>0.36388888888888876</v>
      </c>
      <c r="P7" s="174">
        <v>0.37361111111111112</v>
      </c>
      <c r="Q7" s="174">
        <v>0.38333333333333319</v>
      </c>
      <c r="R7" s="174">
        <v>0.39305555555555549</v>
      </c>
      <c r="S7" s="174">
        <v>0.40277777777777762</v>
      </c>
      <c r="T7" s="174">
        <v>0.41249999999999998</v>
      </c>
      <c r="U7" s="174">
        <v>0.42222222222222205</v>
      </c>
      <c r="V7" s="174">
        <v>0.43194444444444446</v>
      </c>
      <c r="W7" s="174">
        <v>0.44166666666666649</v>
      </c>
      <c r="X7" s="174">
        <v>0.45138888888888884</v>
      </c>
      <c r="Y7" s="174">
        <v>0.46111111111111092</v>
      </c>
      <c r="Z7" s="174">
        <v>0.47083333333333327</v>
      </c>
      <c r="AA7" s="174">
        <v>0.48055555555555535</v>
      </c>
      <c r="AB7" s="174">
        <v>0.49027777777777776</v>
      </c>
      <c r="AC7" s="174">
        <v>0.49999999999999978</v>
      </c>
      <c r="AD7" s="174">
        <v>0.50972222222222219</v>
      </c>
      <c r="AE7" s="174">
        <v>0.51944444444444426</v>
      </c>
      <c r="AF7" s="174">
        <v>0.52916666666666667</v>
      </c>
      <c r="AG7" s="174">
        <v>0.53888888888888875</v>
      </c>
      <c r="AH7" s="174">
        <v>0.54861111111111105</v>
      </c>
      <c r="AI7" s="174">
        <v>0.55833333333333324</v>
      </c>
      <c r="AJ7" s="174">
        <v>0.56805555555555554</v>
      </c>
      <c r="AK7" s="187">
        <v>0.57777777777777772</v>
      </c>
      <c r="AL7" s="174">
        <v>0.58750000000000002</v>
      </c>
      <c r="AM7" s="174">
        <v>0.6069444444444444</v>
      </c>
      <c r="AN7" s="174">
        <v>0.6166666666666667</v>
      </c>
      <c r="AO7" s="174">
        <v>0.62638888888888888</v>
      </c>
      <c r="AP7" s="174">
        <v>0.63611111111111118</v>
      </c>
      <c r="AQ7" s="174">
        <v>0.65555555555555567</v>
      </c>
      <c r="AR7" s="174">
        <v>0.66527777777777786</v>
      </c>
      <c r="AS7" s="174">
        <v>0.67500000000000016</v>
      </c>
      <c r="AT7" s="174">
        <v>0.71388888888888913</v>
      </c>
      <c r="AU7" s="180"/>
    </row>
    <row r="8" spans="1:50" ht="18" customHeight="1" x14ac:dyDescent="0.25">
      <c r="A8" s="165"/>
      <c r="B8" s="170" t="s">
        <v>8</v>
      </c>
      <c r="C8" s="169" t="s">
        <v>5</v>
      </c>
      <c r="D8" s="174">
        <v>0.2298611111111111</v>
      </c>
      <c r="E8" s="174">
        <v>0.24930555555555553</v>
      </c>
      <c r="F8" s="174">
        <v>0.26874999999999993</v>
      </c>
      <c r="G8" s="174">
        <v>0.28819444444444436</v>
      </c>
      <c r="H8" s="174">
        <v>0.29791666666666661</v>
      </c>
      <c r="I8" s="174">
        <v>0.3076388888888888</v>
      </c>
      <c r="J8" s="174">
        <v>0.31736111111111109</v>
      </c>
      <c r="K8" s="174">
        <v>0.32708333333333323</v>
      </c>
      <c r="L8" s="174">
        <v>0.33680555555555552</v>
      </c>
      <c r="M8" s="174">
        <v>0.34652777777777766</v>
      </c>
      <c r="N8" s="174">
        <v>0.35624999999999996</v>
      </c>
      <c r="O8" s="174">
        <v>0.36597222222222209</v>
      </c>
      <c r="P8" s="174">
        <v>0.37569444444444444</v>
      </c>
      <c r="Q8" s="174">
        <v>0.38541666666666652</v>
      </c>
      <c r="R8" s="174">
        <v>0.39513888888888882</v>
      </c>
      <c r="S8" s="174">
        <v>0.40486111111111095</v>
      </c>
      <c r="T8" s="174">
        <v>0.4145833333333333</v>
      </c>
      <c r="U8" s="174">
        <v>0.42430555555555538</v>
      </c>
      <c r="V8" s="174">
        <v>0.43402777777777779</v>
      </c>
      <c r="W8" s="174">
        <v>0.44374999999999981</v>
      </c>
      <c r="X8" s="174">
        <v>0.45347222222222217</v>
      </c>
      <c r="Y8" s="174">
        <v>0.46319444444444424</v>
      </c>
      <c r="Z8" s="174">
        <v>0.4729166666666666</v>
      </c>
      <c r="AA8" s="174">
        <v>0.48263888888888867</v>
      </c>
      <c r="AB8" s="174">
        <v>0.49236111111111108</v>
      </c>
      <c r="AC8" s="174">
        <v>0.5020833333333331</v>
      </c>
      <c r="AD8" s="174">
        <v>0.51180555555555551</v>
      </c>
      <c r="AE8" s="174">
        <v>0.52152777777777759</v>
      </c>
      <c r="AF8" s="174">
        <v>0.53125</v>
      </c>
      <c r="AG8" s="174">
        <v>0.54097222222222208</v>
      </c>
      <c r="AH8" s="174">
        <v>0.55069444444444438</v>
      </c>
      <c r="AI8" s="174">
        <v>0.56041666666666656</v>
      </c>
      <c r="AJ8" s="174">
        <v>0.57013888888888886</v>
      </c>
      <c r="AK8" s="187">
        <v>0.57986111111111105</v>
      </c>
      <c r="AL8" s="174">
        <v>0.58958333333333335</v>
      </c>
      <c r="AM8" s="174">
        <v>0.60902777777777772</v>
      </c>
      <c r="AN8" s="174">
        <v>0.61875000000000002</v>
      </c>
      <c r="AO8" s="174">
        <v>0.62847222222222221</v>
      </c>
      <c r="AP8" s="174">
        <v>0.63819444444444451</v>
      </c>
      <c r="AQ8" s="174">
        <v>0.65763888888888899</v>
      </c>
      <c r="AR8" s="174">
        <v>0.66736111111111118</v>
      </c>
      <c r="AS8" s="174">
        <v>0.67708333333333348</v>
      </c>
      <c r="AT8" s="174">
        <v>0.71597222222222245</v>
      </c>
      <c r="AU8" s="165"/>
    </row>
    <row r="9" spans="1:50" ht="18" customHeight="1" x14ac:dyDescent="0.25">
      <c r="A9" s="165"/>
      <c r="B9" s="170" t="s">
        <v>10</v>
      </c>
      <c r="C9" s="169" t="s">
        <v>5</v>
      </c>
      <c r="D9" s="174">
        <v>0.23263888888888887</v>
      </c>
      <c r="E9" s="174">
        <v>0.25208333333333333</v>
      </c>
      <c r="F9" s="174">
        <v>0.2715277777777777</v>
      </c>
      <c r="G9" s="174">
        <v>0.29097222222222213</v>
      </c>
      <c r="H9" s="174">
        <v>0.30069444444444438</v>
      </c>
      <c r="I9" s="174">
        <v>0.31041666666666656</v>
      </c>
      <c r="J9" s="174">
        <v>0.32013888888888886</v>
      </c>
      <c r="K9" s="174">
        <v>0.32986111111111099</v>
      </c>
      <c r="L9" s="174">
        <v>0.33958333333333329</v>
      </c>
      <c r="M9" s="174">
        <v>0.34930555555555542</v>
      </c>
      <c r="N9" s="174">
        <v>0.35902777777777772</v>
      </c>
      <c r="O9" s="174">
        <v>0.36874999999999986</v>
      </c>
      <c r="P9" s="174">
        <v>0.37847222222222221</v>
      </c>
      <c r="Q9" s="174">
        <v>0.38819444444444429</v>
      </c>
      <c r="R9" s="174">
        <v>0.39791666666666659</v>
      </c>
      <c r="S9" s="174">
        <v>0.40763888888888872</v>
      </c>
      <c r="T9" s="174">
        <v>0.41736111111111107</v>
      </c>
      <c r="U9" s="174">
        <v>0.42708333333333315</v>
      </c>
      <c r="V9" s="174">
        <v>0.43680555555555556</v>
      </c>
      <c r="W9" s="174">
        <v>0.44652777777777758</v>
      </c>
      <c r="X9" s="174">
        <v>0.45624999999999993</v>
      </c>
      <c r="Y9" s="174">
        <v>0.46597222222222201</v>
      </c>
      <c r="Z9" s="174">
        <v>0.47569444444444436</v>
      </c>
      <c r="AA9" s="174">
        <v>0.48541666666666644</v>
      </c>
      <c r="AB9" s="174">
        <v>0.49513888888888885</v>
      </c>
      <c r="AC9" s="174">
        <v>0.50486111111111087</v>
      </c>
      <c r="AD9" s="174">
        <v>0.51458333333333328</v>
      </c>
      <c r="AE9" s="174">
        <v>0.52430555555555536</v>
      </c>
      <c r="AF9" s="174">
        <v>0.53402777777777777</v>
      </c>
      <c r="AG9" s="174">
        <v>0.54374999999999984</v>
      </c>
      <c r="AH9" s="174">
        <v>0.55347222222222214</v>
      </c>
      <c r="AI9" s="174">
        <v>0.56319444444444433</v>
      </c>
      <c r="AJ9" s="174">
        <v>0.57291666666666663</v>
      </c>
      <c r="AK9" s="187">
        <v>0.58263888888888882</v>
      </c>
      <c r="AL9" s="174">
        <v>0.59236111111111112</v>
      </c>
      <c r="AM9" s="174">
        <v>0.61180555555555549</v>
      </c>
      <c r="AN9" s="174">
        <v>0.62152777777777779</v>
      </c>
      <c r="AO9" s="174">
        <v>0.63124999999999998</v>
      </c>
      <c r="AP9" s="174">
        <v>0.64097222222222228</v>
      </c>
      <c r="AQ9" s="174">
        <v>0.66041666666666676</v>
      </c>
      <c r="AR9" s="174">
        <v>0.67013888888888895</v>
      </c>
      <c r="AS9" s="174">
        <v>0.67986111111111125</v>
      </c>
      <c r="AT9" s="174">
        <v>0.71875000000000022</v>
      </c>
      <c r="AU9" s="165"/>
    </row>
    <row r="10" spans="1:50" ht="18" customHeight="1" x14ac:dyDescent="0.25">
      <c r="A10" s="165"/>
      <c r="B10" s="170" t="s">
        <v>12</v>
      </c>
      <c r="C10" s="169" t="s">
        <v>5</v>
      </c>
      <c r="D10" s="174">
        <v>0.23541666666666669</v>
      </c>
      <c r="E10" s="174">
        <v>0.25486111111111115</v>
      </c>
      <c r="F10" s="174">
        <v>0.27430555555555552</v>
      </c>
      <c r="G10" s="174">
        <v>0.29374999999999996</v>
      </c>
      <c r="H10" s="174">
        <v>0.3034722222222222</v>
      </c>
      <c r="I10" s="174">
        <v>0.31319444444444439</v>
      </c>
      <c r="J10" s="174">
        <v>0.32291666666666669</v>
      </c>
      <c r="K10" s="174">
        <v>0.33263888888888882</v>
      </c>
      <c r="L10" s="174">
        <v>0.34236111111111112</v>
      </c>
      <c r="M10" s="174">
        <v>0.35208333333333325</v>
      </c>
      <c r="N10" s="174">
        <v>0.36180555555555555</v>
      </c>
      <c r="O10" s="174">
        <v>0.37152777777777768</v>
      </c>
      <c r="P10" s="174">
        <v>0.38125000000000003</v>
      </c>
      <c r="Q10" s="174">
        <v>0.39097222222222211</v>
      </c>
      <c r="R10" s="174">
        <v>0.40069444444444441</v>
      </c>
      <c r="S10" s="174">
        <v>0.41041666666666654</v>
      </c>
      <c r="T10" s="174">
        <v>0.4201388888888889</v>
      </c>
      <c r="U10" s="174">
        <v>0.42986111111111097</v>
      </c>
      <c r="V10" s="174">
        <v>0.43958333333333338</v>
      </c>
      <c r="W10" s="174">
        <v>0.4493055555555554</v>
      </c>
      <c r="X10" s="174">
        <v>0.45902777777777776</v>
      </c>
      <c r="Y10" s="174">
        <v>0.46874999999999983</v>
      </c>
      <c r="Z10" s="174">
        <v>0.47847222222222219</v>
      </c>
      <c r="AA10" s="174">
        <v>0.48819444444444426</v>
      </c>
      <c r="AB10" s="174">
        <v>0.49791666666666667</v>
      </c>
      <c r="AC10" s="174">
        <v>0.50763888888888875</v>
      </c>
      <c r="AD10" s="174">
        <v>0.51736111111111116</v>
      </c>
      <c r="AE10" s="174">
        <v>0.52708333333333324</v>
      </c>
      <c r="AF10" s="174">
        <v>0.53680555555555565</v>
      </c>
      <c r="AG10" s="174">
        <v>0.54652777777777772</v>
      </c>
      <c r="AH10" s="174">
        <v>0.55625000000000002</v>
      </c>
      <c r="AI10" s="174">
        <v>0.56597222222222221</v>
      </c>
      <c r="AJ10" s="174">
        <v>0.57569444444444451</v>
      </c>
      <c r="AK10" s="187">
        <v>0.5854166666666667</v>
      </c>
      <c r="AL10" s="174">
        <v>0.59513888888888899</v>
      </c>
      <c r="AM10" s="174">
        <v>0.61458333333333337</v>
      </c>
      <c r="AN10" s="174">
        <v>0.62430555555555567</v>
      </c>
      <c r="AO10" s="174">
        <v>0.63402777777777786</v>
      </c>
      <c r="AP10" s="174">
        <v>0.64375000000000016</v>
      </c>
      <c r="AQ10" s="174">
        <v>0.66319444444444464</v>
      </c>
      <c r="AR10" s="174">
        <v>0.67291666666666683</v>
      </c>
      <c r="AS10" s="174">
        <v>0.68263888888888913</v>
      </c>
      <c r="AT10" s="174">
        <v>0.7215277777777781</v>
      </c>
      <c r="AU10" s="165"/>
    </row>
    <row r="11" spans="1:50" ht="18" customHeight="1" x14ac:dyDescent="0.25">
      <c r="A11" s="180"/>
      <c r="B11" s="170" t="s">
        <v>14</v>
      </c>
      <c r="C11" s="169" t="s">
        <v>5</v>
      </c>
      <c r="D11" s="174">
        <v>0.24236111111111111</v>
      </c>
      <c r="E11" s="174">
        <v>0.26180555555555557</v>
      </c>
      <c r="F11" s="174">
        <v>0.28124999999999994</v>
      </c>
      <c r="G11" s="174">
        <v>0.30069444444444438</v>
      </c>
      <c r="H11" s="174">
        <v>0.31041666666666662</v>
      </c>
      <c r="I11" s="174">
        <v>0.32013888888888881</v>
      </c>
      <c r="J11" s="174">
        <v>0.3298611111111111</v>
      </c>
      <c r="K11" s="174">
        <v>0.33958333333333324</v>
      </c>
      <c r="L11" s="174">
        <v>0.34930555555555554</v>
      </c>
      <c r="M11" s="174">
        <v>0.35902777777777767</v>
      </c>
      <c r="N11" s="174">
        <v>0.36874999999999997</v>
      </c>
      <c r="O11" s="174">
        <v>0.3784722222222221</v>
      </c>
      <c r="P11" s="174">
        <v>0.38819444444444445</v>
      </c>
      <c r="Q11" s="174">
        <v>0.39791666666666653</v>
      </c>
      <c r="R11" s="174">
        <v>0.40763888888888883</v>
      </c>
      <c r="S11" s="174">
        <v>0.41736111111111096</v>
      </c>
      <c r="T11" s="174">
        <v>0.42708333333333331</v>
      </c>
      <c r="U11" s="174">
        <v>0.43680555555555539</v>
      </c>
      <c r="V11" s="174">
        <v>0.4465277777777778</v>
      </c>
      <c r="W11" s="174">
        <v>0.45624999999999982</v>
      </c>
      <c r="X11" s="174">
        <v>0.46597222222222218</v>
      </c>
      <c r="Y11" s="174">
        <v>0.47569444444444425</v>
      </c>
      <c r="Z11" s="174">
        <v>0.48541666666666661</v>
      </c>
      <c r="AA11" s="174">
        <v>0.49513888888888868</v>
      </c>
      <c r="AB11" s="174">
        <v>0.50486111111111109</v>
      </c>
      <c r="AC11" s="174">
        <v>0.51458333333333317</v>
      </c>
      <c r="AD11" s="174">
        <v>0.52430555555555558</v>
      </c>
      <c r="AE11" s="174">
        <v>0.53402777777777766</v>
      </c>
      <c r="AF11" s="174">
        <v>0.54375000000000007</v>
      </c>
      <c r="AG11" s="174">
        <v>0.55347222222222214</v>
      </c>
      <c r="AH11" s="174">
        <v>0.56319444444444444</v>
      </c>
      <c r="AI11" s="174">
        <v>0.57291666666666663</v>
      </c>
      <c r="AJ11" s="174">
        <v>0.58263888888888893</v>
      </c>
      <c r="AK11" s="187">
        <v>0.59236111111111112</v>
      </c>
      <c r="AL11" s="174">
        <v>0.60208333333333341</v>
      </c>
      <c r="AM11" s="174">
        <v>0.62152777777777779</v>
      </c>
      <c r="AN11" s="174">
        <v>0.63125000000000009</v>
      </c>
      <c r="AO11" s="174">
        <v>0.64097222222222228</v>
      </c>
      <c r="AP11" s="174">
        <v>0.65069444444444458</v>
      </c>
      <c r="AQ11" s="174">
        <v>0.67013888888888906</v>
      </c>
      <c r="AR11" s="174">
        <v>0.67986111111111125</v>
      </c>
      <c r="AS11" s="174">
        <v>0.68958333333333355</v>
      </c>
      <c r="AT11" s="174">
        <v>0.72847222222222252</v>
      </c>
      <c r="AU11" s="180"/>
    </row>
    <row r="12" spans="1:50" ht="18" customHeight="1" x14ac:dyDescent="0.25">
      <c r="A12" s="161"/>
      <c r="B12" s="170" t="s">
        <v>16</v>
      </c>
      <c r="C12" s="169" t="s">
        <v>5</v>
      </c>
      <c r="D12" s="174">
        <v>0.24374999999999999</v>
      </c>
      <c r="E12" s="174">
        <v>0.26319444444444445</v>
      </c>
      <c r="F12" s="174">
        <v>0.28263888888888883</v>
      </c>
      <c r="G12" s="174">
        <v>0.30208333333333326</v>
      </c>
      <c r="H12" s="174">
        <v>0.3118055555555555</v>
      </c>
      <c r="I12" s="174">
        <v>0.32152777777777769</v>
      </c>
      <c r="J12" s="174">
        <v>0.33124999999999999</v>
      </c>
      <c r="K12" s="174">
        <v>0.34097222222222212</v>
      </c>
      <c r="L12" s="174">
        <v>0.35069444444444442</v>
      </c>
      <c r="M12" s="174">
        <v>0.36041666666666655</v>
      </c>
      <c r="N12" s="174">
        <v>0.37013888888888885</v>
      </c>
      <c r="O12" s="174">
        <v>0.37986111111111098</v>
      </c>
      <c r="P12" s="174">
        <v>0.38958333333333334</v>
      </c>
      <c r="Q12" s="174">
        <v>0.39930555555555541</v>
      </c>
      <c r="R12" s="174">
        <v>0.40902777777777771</v>
      </c>
      <c r="S12" s="174">
        <v>0.41874999999999984</v>
      </c>
      <c r="T12" s="174">
        <v>0.4284722222222222</v>
      </c>
      <c r="U12" s="174">
        <v>0.43819444444444428</v>
      </c>
      <c r="V12" s="174">
        <v>0.44791666666666669</v>
      </c>
      <c r="W12" s="174">
        <v>0.45763888888888871</v>
      </c>
      <c r="X12" s="174">
        <v>0.46736111111111106</v>
      </c>
      <c r="Y12" s="174">
        <v>0.47708333333333314</v>
      </c>
      <c r="Z12" s="174">
        <v>0.48680555555555549</v>
      </c>
      <c r="AA12" s="174">
        <v>0.49652777777777757</v>
      </c>
      <c r="AB12" s="174">
        <v>0.50624999999999998</v>
      </c>
      <c r="AC12" s="174">
        <v>0.51597222222222205</v>
      </c>
      <c r="AD12" s="174">
        <v>0.52569444444444446</v>
      </c>
      <c r="AE12" s="174">
        <v>0.53541666666666654</v>
      </c>
      <c r="AF12" s="174">
        <v>0.54513888888888895</v>
      </c>
      <c r="AG12" s="174">
        <v>0.55486111111111103</v>
      </c>
      <c r="AH12" s="174">
        <v>0.56458333333333333</v>
      </c>
      <c r="AI12" s="174">
        <v>0.57430555555555551</v>
      </c>
      <c r="AJ12" s="174">
        <v>0.58402777777777781</v>
      </c>
      <c r="AK12" s="187">
        <v>0.59375</v>
      </c>
      <c r="AL12" s="174">
        <v>0.6034722222222223</v>
      </c>
      <c r="AM12" s="174">
        <v>0.62291666666666667</v>
      </c>
      <c r="AN12" s="174">
        <v>0.63263888888888897</v>
      </c>
      <c r="AO12" s="174">
        <v>0.64236111111111116</v>
      </c>
      <c r="AP12" s="174">
        <v>0.65208333333333346</v>
      </c>
      <c r="AQ12" s="174">
        <v>0.67152777777777795</v>
      </c>
      <c r="AR12" s="174">
        <v>0.68125000000000013</v>
      </c>
      <c r="AS12" s="174">
        <v>0.69097222222222243</v>
      </c>
      <c r="AT12" s="174">
        <v>0.7298611111111114</v>
      </c>
      <c r="AU12" s="161"/>
    </row>
    <row r="13" spans="1:50" ht="18" customHeight="1" x14ac:dyDescent="0.25">
      <c r="A13" s="161"/>
      <c r="B13" s="170" t="s">
        <v>18</v>
      </c>
      <c r="C13" s="169" t="s">
        <v>1</v>
      </c>
      <c r="D13" s="174">
        <v>0.24861111111111112</v>
      </c>
      <c r="E13" s="174">
        <v>0.2680555555555556</v>
      </c>
      <c r="F13" s="174">
        <v>0.28749999999999998</v>
      </c>
      <c r="G13" s="174">
        <v>0.30694444444444441</v>
      </c>
      <c r="H13" s="174">
        <v>0.31666666666666665</v>
      </c>
      <c r="I13" s="174">
        <v>0.32638888888888884</v>
      </c>
      <c r="J13" s="174">
        <v>0.33611111111111114</v>
      </c>
      <c r="K13" s="174">
        <v>0.34583333333333327</v>
      </c>
      <c r="L13" s="174">
        <v>0.35555555555555557</v>
      </c>
      <c r="M13" s="174">
        <v>0.3652777777777777</v>
      </c>
      <c r="N13" s="174">
        <v>0.375</v>
      </c>
      <c r="O13" s="174">
        <v>0.38472222222222213</v>
      </c>
      <c r="P13" s="174">
        <v>0.39444444444444449</v>
      </c>
      <c r="Q13" s="174">
        <v>0.40416666666666656</v>
      </c>
      <c r="R13" s="174">
        <v>0.41388888888888886</v>
      </c>
      <c r="S13" s="174">
        <v>0.42361111111111099</v>
      </c>
      <c r="T13" s="174">
        <v>0.43333333333333335</v>
      </c>
      <c r="U13" s="174">
        <v>0.44305555555555542</v>
      </c>
      <c r="V13" s="174">
        <v>0.45277777777777783</v>
      </c>
      <c r="W13" s="174">
        <v>0.46249999999999986</v>
      </c>
      <c r="X13" s="174">
        <v>0.47222222222222221</v>
      </c>
      <c r="Y13" s="174">
        <v>0.48194444444444429</v>
      </c>
      <c r="Z13" s="174">
        <v>0.49166666666666664</v>
      </c>
      <c r="AA13" s="174">
        <v>0.50138888888888866</v>
      </c>
      <c r="AB13" s="174">
        <v>0.51111111111111107</v>
      </c>
      <c r="AC13" s="174">
        <v>0.52083333333333315</v>
      </c>
      <c r="AD13" s="174">
        <v>0.53055555555555556</v>
      </c>
      <c r="AE13" s="174">
        <v>0.54027777777777763</v>
      </c>
      <c r="AF13" s="174">
        <v>0.55000000000000004</v>
      </c>
      <c r="AG13" s="174">
        <v>0.55972222222222212</v>
      </c>
      <c r="AH13" s="174">
        <v>0.56944444444444442</v>
      </c>
      <c r="AI13" s="174">
        <v>0.57916666666666661</v>
      </c>
      <c r="AJ13" s="174">
        <v>0.58888888888888891</v>
      </c>
      <c r="AK13" s="187">
        <v>0.59861111111111109</v>
      </c>
      <c r="AL13" s="174">
        <v>0.60833333333333339</v>
      </c>
      <c r="AM13" s="174">
        <v>0.62777777777777777</v>
      </c>
      <c r="AN13" s="174">
        <v>0.63750000000000007</v>
      </c>
      <c r="AO13" s="174">
        <v>0.64722222222222225</v>
      </c>
      <c r="AP13" s="174">
        <v>0.65694444444444455</v>
      </c>
      <c r="AQ13" s="174">
        <v>0.67638888888888904</v>
      </c>
      <c r="AR13" s="174">
        <v>0.68611111111111123</v>
      </c>
      <c r="AS13" s="174">
        <v>0.69583333333333353</v>
      </c>
      <c r="AT13" s="174">
        <v>0.7347222222222225</v>
      </c>
      <c r="AU13" s="161"/>
    </row>
    <row r="14" spans="1:50" ht="18" customHeight="1" x14ac:dyDescent="0.25">
      <c r="A14" s="161"/>
      <c r="B14" s="170" t="s">
        <v>18</v>
      </c>
      <c r="C14" s="169" t="s">
        <v>5</v>
      </c>
      <c r="D14" s="174"/>
      <c r="E14" s="174">
        <v>0.26944444444444449</v>
      </c>
      <c r="F14" s="174"/>
      <c r="G14" s="174">
        <v>0.31111111111111106</v>
      </c>
      <c r="H14" s="174"/>
      <c r="I14" s="174"/>
      <c r="J14" s="174"/>
      <c r="K14" s="174"/>
      <c r="L14" s="174"/>
      <c r="M14" s="174">
        <v>0.36666666666666659</v>
      </c>
      <c r="N14" s="174"/>
      <c r="O14" s="174"/>
      <c r="P14" s="174"/>
      <c r="Q14" s="174">
        <v>0.40833333333333321</v>
      </c>
      <c r="R14" s="174"/>
      <c r="S14" s="174"/>
      <c r="T14" s="174"/>
      <c r="U14" s="174"/>
      <c r="V14" s="174"/>
      <c r="W14" s="174">
        <v>0.46388888888888874</v>
      </c>
      <c r="X14" s="174"/>
      <c r="Y14" s="174"/>
      <c r="Z14" s="174"/>
      <c r="AA14" s="174">
        <v>0.50555555555555531</v>
      </c>
      <c r="AB14" s="174"/>
      <c r="AC14" s="174"/>
      <c r="AD14" s="174"/>
      <c r="AE14" s="174">
        <v>0.54722222222222205</v>
      </c>
      <c r="AF14" s="174"/>
      <c r="AG14" s="174">
        <v>0.56111111111111101</v>
      </c>
      <c r="AH14" s="174"/>
      <c r="AI14" s="174"/>
      <c r="AJ14" s="174"/>
      <c r="AK14" s="187">
        <v>0.60277777777777775</v>
      </c>
      <c r="AL14" s="174"/>
      <c r="AM14" s="174"/>
      <c r="AN14" s="174">
        <v>0.64444444444444449</v>
      </c>
      <c r="AO14" s="174"/>
      <c r="AP14" s="174">
        <v>0.65833333333333344</v>
      </c>
      <c r="AQ14" s="174"/>
      <c r="AR14" s="174"/>
      <c r="AS14" s="174">
        <v>0.70000000000000018</v>
      </c>
      <c r="AT14" s="174">
        <v>0.74166666666666692</v>
      </c>
      <c r="AU14" s="161"/>
    </row>
    <row r="15" spans="1:50" ht="18" customHeight="1" x14ac:dyDescent="0.25">
      <c r="A15" s="161"/>
      <c r="B15" s="170" t="s">
        <v>21</v>
      </c>
      <c r="C15" s="169" t="s">
        <v>5</v>
      </c>
      <c r="D15" s="174"/>
      <c r="E15" s="174">
        <v>0.27361111111111119</v>
      </c>
      <c r="F15" s="174"/>
      <c r="G15" s="174">
        <v>0.31527777777777777</v>
      </c>
      <c r="H15" s="174"/>
      <c r="I15" s="174"/>
      <c r="J15" s="174"/>
      <c r="K15" s="174"/>
      <c r="L15" s="174"/>
      <c r="M15" s="174">
        <v>0.37083333333333329</v>
      </c>
      <c r="N15" s="174"/>
      <c r="O15" s="174"/>
      <c r="P15" s="174"/>
      <c r="Q15" s="174">
        <v>0.41249999999999992</v>
      </c>
      <c r="R15" s="174"/>
      <c r="S15" s="174"/>
      <c r="T15" s="174"/>
      <c r="U15" s="174"/>
      <c r="V15" s="174"/>
      <c r="W15" s="174">
        <v>0.46805555555555545</v>
      </c>
      <c r="X15" s="174"/>
      <c r="Y15" s="174"/>
      <c r="Z15" s="174"/>
      <c r="AA15" s="174">
        <v>0.50972222222222197</v>
      </c>
      <c r="AB15" s="174"/>
      <c r="AC15" s="174"/>
      <c r="AD15" s="174"/>
      <c r="AE15" s="174">
        <v>0.55138888888888871</v>
      </c>
      <c r="AF15" s="174"/>
      <c r="AG15" s="174">
        <v>0.56527777777777777</v>
      </c>
      <c r="AH15" s="174"/>
      <c r="AI15" s="174"/>
      <c r="AJ15" s="174"/>
      <c r="AK15" s="187">
        <v>0.60694444444444451</v>
      </c>
      <c r="AL15" s="174"/>
      <c r="AM15" s="174"/>
      <c r="AN15" s="174">
        <v>0.64861111111111125</v>
      </c>
      <c r="AO15" s="174"/>
      <c r="AP15" s="174">
        <v>0.66250000000000009</v>
      </c>
      <c r="AQ15" s="174"/>
      <c r="AR15" s="174"/>
      <c r="AS15" s="174">
        <v>0.70416666666666683</v>
      </c>
      <c r="AT15" s="174">
        <v>0.74583333333333357</v>
      </c>
      <c r="AU15" s="161"/>
    </row>
    <row r="16" spans="1:50" ht="18" customHeight="1" x14ac:dyDescent="0.25">
      <c r="A16" s="161"/>
      <c r="B16" s="170" t="s">
        <v>23</v>
      </c>
      <c r="C16" s="169" t="s">
        <v>5</v>
      </c>
      <c r="D16" s="174"/>
      <c r="E16" s="174">
        <v>0.27500000000000008</v>
      </c>
      <c r="F16" s="174"/>
      <c r="G16" s="174">
        <v>0.31666666666666665</v>
      </c>
      <c r="H16" s="174"/>
      <c r="I16" s="174"/>
      <c r="J16" s="174"/>
      <c r="K16" s="174"/>
      <c r="L16" s="174"/>
      <c r="M16" s="174">
        <v>0.37222222222222218</v>
      </c>
      <c r="N16" s="174"/>
      <c r="O16" s="174"/>
      <c r="P16" s="174"/>
      <c r="Q16" s="174">
        <v>0.41388888888888881</v>
      </c>
      <c r="R16" s="174"/>
      <c r="S16" s="174"/>
      <c r="T16" s="174"/>
      <c r="U16" s="174"/>
      <c r="V16" s="174"/>
      <c r="W16" s="174">
        <v>0.46944444444444433</v>
      </c>
      <c r="X16" s="174"/>
      <c r="Y16" s="174"/>
      <c r="Z16" s="174"/>
      <c r="AA16" s="174">
        <v>0.51111111111111085</v>
      </c>
      <c r="AB16" s="174"/>
      <c r="AC16" s="174"/>
      <c r="AD16" s="174"/>
      <c r="AE16" s="174">
        <v>0.55277777777777759</v>
      </c>
      <c r="AF16" s="174"/>
      <c r="AG16" s="174">
        <v>0.56666666666666665</v>
      </c>
      <c r="AH16" s="174"/>
      <c r="AI16" s="174"/>
      <c r="AJ16" s="174"/>
      <c r="AK16" s="187">
        <v>0.60833333333333339</v>
      </c>
      <c r="AL16" s="174"/>
      <c r="AM16" s="174"/>
      <c r="AN16" s="174">
        <v>0.65000000000000013</v>
      </c>
      <c r="AO16" s="174"/>
      <c r="AP16" s="174">
        <v>0.66388888888888897</v>
      </c>
      <c r="AQ16" s="174"/>
      <c r="AR16" s="174"/>
      <c r="AS16" s="174">
        <v>0.70555555555555571</v>
      </c>
      <c r="AT16" s="174">
        <v>0.74722222222222245</v>
      </c>
      <c r="AU16" s="161"/>
    </row>
    <row r="17" spans="1:47" ht="18" customHeight="1" x14ac:dyDescent="0.25">
      <c r="A17" s="161"/>
      <c r="B17" s="170" t="s">
        <v>25</v>
      </c>
      <c r="C17" s="169" t="s">
        <v>5</v>
      </c>
      <c r="D17" s="174"/>
      <c r="E17" s="174">
        <v>0.27638888888888896</v>
      </c>
      <c r="F17" s="174"/>
      <c r="G17" s="174">
        <v>0.31805555555555554</v>
      </c>
      <c r="H17" s="174"/>
      <c r="I17" s="174"/>
      <c r="J17" s="174"/>
      <c r="K17" s="174"/>
      <c r="L17" s="174"/>
      <c r="M17" s="174">
        <v>0.37361111111111106</v>
      </c>
      <c r="N17" s="174"/>
      <c r="O17" s="174"/>
      <c r="P17" s="174"/>
      <c r="Q17" s="174">
        <v>0.41527777777777769</v>
      </c>
      <c r="R17" s="174"/>
      <c r="S17" s="174"/>
      <c r="T17" s="174"/>
      <c r="U17" s="174"/>
      <c r="V17" s="174"/>
      <c r="W17" s="174">
        <v>0.47083333333333321</v>
      </c>
      <c r="X17" s="174"/>
      <c r="Y17" s="174"/>
      <c r="Z17" s="174"/>
      <c r="AA17" s="174">
        <v>0.51249999999999973</v>
      </c>
      <c r="AB17" s="174"/>
      <c r="AC17" s="174"/>
      <c r="AD17" s="174"/>
      <c r="AE17" s="174">
        <v>0.55416666666666647</v>
      </c>
      <c r="AF17" s="174"/>
      <c r="AG17" s="174">
        <v>0.56805555555555554</v>
      </c>
      <c r="AH17" s="174"/>
      <c r="AI17" s="174"/>
      <c r="AJ17" s="174"/>
      <c r="AK17" s="187">
        <v>0.60972222222222228</v>
      </c>
      <c r="AL17" s="174"/>
      <c r="AM17" s="174"/>
      <c r="AN17" s="174">
        <v>0.65138888888888902</v>
      </c>
      <c r="AO17" s="174"/>
      <c r="AP17" s="174">
        <v>0.66527777777777786</v>
      </c>
      <c r="AQ17" s="174"/>
      <c r="AR17" s="174"/>
      <c r="AS17" s="174">
        <v>0.7069444444444446</v>
      </c>
      <c r="AT17" s="174">
        <v>0.74861111111111134</v>
      </c>
      <c r="AU17" s="161"/>
    </row>
    <row r="18" spans="1:47" ht="18" customHeight="1" x14ac:dyDescent="0.25">
      <c r="A18" s="161"/>
      <c r="B18" s="170" t="s">
        <v>27</v>
      </c>
      <c r="C18" s="169" t="s">
        <v>5</v>
      </c>
      <c r="D18" s="174"/>
      <c r="E18" s="174">
        <v>0.27847222222222229</v>
      </c>
      <c r="F18" s="174"/>
      <c r="G18" s="174">
        <v>0.32013888888888886</v>
      </c>
      <c r="H18" s="174"/>
      <c r="I18" s="174"/>
      <c r="J18" s="174"/>
      <c r="K18" s="174"/>
      <c r="L18" s="174"/>
      <c r="M18" s="174">
        <v>0.37569444444444439</v>
      </c>
      <c r="N18" s="174"/>
      <c r="O18" s="174"/>
      <c r="P18" s="174"/>
      <c r="Q18" s="174">
        <v>0.41736111111111102</v>
      </c>
      <c r="R18" s="174"/>
      <c r="S18" s="174"/>
      <c r="T18" s="174"/>
      <c r="U18" s="174"/>
      <c r="V18" s="174"/>
      <c r="W18" s="174">
        <v>0.47291666666666654</v>
      </c>
      <c r="X18" s="174"/>
      <c r="Y18" s="174"/>
      <c r="Z18" s="174"/>
      <c r="AA18" s="174">
        <v>0.51458333333333306</v>
      </c>
      <c r="AB18" s="174"/>
      <c r="AC18" s="174"/>
      <c r="AD18" s="174"/>
      <c r="AE18" s="174">
        <v>0.5562499999999998</v>
      </c>
      <c r="AF18" s="174"/>
      <c r="AG18" s="174">
        <v>0.57013888888888886</v>
      </c>
      <c r="AH18" s="174"/>
      <c r="AI18" s="174"/>
      <c r="AJ18" s="174"/>
      <c r="AK18" s="187">
        <v>0.6118055555555556</v>
      </c>
      <c r="AL18" s="174"/>
      <c r="AM18" s="174"/>
      <c r="AN18" s="174">
        <v>0.65347222222222234</v>
      </c>
      <c r="AO18" s="174"/>
      <c r="AP18" s="174">
        <v>0.66736111111111118</v>
      </c>
      <c r="AQ18" s="174"/>
      <c r="AR18" s="174"/>
      <c r="AS18" s="174">
        <v>0.70902777777777792</v>
      </c>
      <c r="AT18" s="174">
        <v>0.75069444444444466</v>
      </c>
      <c r="AU18" s="161"/>
    </row>
    <row r="19" spans="1:47" ht="18" customHeight="1" x14ac:dyDescent="0.25">
      <c r="A19" s="165"/>
      <c r="B19" s="170" t="s">
        <v>58</v>
      </c>
      <c r="C19" s="169" t="s">
        <v>5</v>
      </c>
      <c r="D19" s="174"/>
      <c r="E19" s="174">
        <v>0.28055555555555567</v>
      </c>
      <c r="F19" s="174"/>
      <c r="G19" s="174">
        <v>0.32222222222222219</v>
      </c>
      <c r="H19" s="174"/>
      <c r="I19" s="174"/>
      <c r="J19" s="174"/>
      <c r="K19" s="174"/>
      <c r="L19" s="174"/>
      <c r="M19" s="174">
        <v>0.37777777777777777</v>
      </c>
      <c r="N19" s="174"/>
      <c r="O19" s="174"/>
      <c r="P19" s="174"/>
      <c r="Q19" s="174">
        <v>0.4194444444444444</v>
      </c>
      <c r="R19" s="174"/>
      <c r="S19" s="174"/>
      <c r="T19" s="174"/>
      <c r="U19" s="174"/>
      <c r="V19" s="174"/>
      <c r="W19" s="174">
        <v>0.47499999999999987</v>
      </c>
      <c r="X19" s="174"/>
      <c r="Y19" s="174"/>
      <c r="Z19" s="174"/>
      <c r="AA19" s="174">
        <v>0.51666666666666639</v>
      </c>
      <c r="AB19" s="174"/>
      <c r="AC19" s="174"/>
      <c r="AD19" s="174"/>
      <c r="AE19" s="174">
        <v>0.55833333333333313</v>
      </c>
      <c r="AF19" s="174"/>
      <c r="AG19" s="174">
        <v>0.57222222222222219</v>
      </c>
      <c r="AH19" s="174"/>
      <c r="AI19" s="174"/>
      <c r="AJ19" s="174"/>
      <c r="AK19" s="187">
        <v>0.61388888888888893</v>
      </c>
      <c r="AL19" s="174"/>
      <c r="AM19" s="174"/>
      <c r="AN19" s="174">
        <v>0.65555555555555567</v>
      </c>
      <c r="AO19" s="174"/>
      <c r="AP19" s="174">
        <v>0.66944444444444451</v>
      </c>
      <c r="AQ19" s="174"/>
      <c r="AR19" s="174"/>
      <c r="AS19" s="174">
        <v>0.71111111111111125</v>
      </c>
      <c r="AT19" s="174">
        <v>0.75277777777777799</v>
      </c>
      <c r="AU19" s="165"/>
    </row>
    <row r="20" spans="1:47" ht="18" customHeight="1" x14ac:dyDescent="0.25">
      <c r="A20" s="165"/>
      <c r="B20" s="170" t="s">
        <v>31</v>
      </c>
      <c r="C20" s="169" t="s">
        <v>5</v>
      </c>
      <c r="D20" s="174"/>
      <c r="E20" s="174">
        <v>0.28263888888888899</v>
      </c>
      <c r="F20" s="174"/>
      <c r="G20" s="174">
        <v>0.32430555555555551</v>
      </c>
      <c r="H20" s="174"/>
      <c r="I20" s="174"/>
      <c r="J20" s="174"/>
      <c r="K20" s="174"/>
      <c r="L20" s="174"/>
      <c r="M20" s="174">
        <v>0.37986111111111109</v>
      </c>
      <c r="N20" s="174"/>
      <c r="O20" s="174"/>
      <c r="P20" s="174"/>
      <c r="Q20" s="174">
        <v>0.42152777777777772</v>
      </c>
      <c r="R20" s="174"/>
      <c r="S20" s="174"/>
      <c r="T20" s="174"/>
      <c r="U20" s="174"/>
      <c r="V20" s="174"/>
      <c r="W20" s="174">
        <v>0.47708333333333319</v>
      </c>
      <c r="X20" s="174"/>
      <c r="Y20" s="174"/>
      <c r="Z20" s="174"/>
      <c r="AA20" s="174">
        <v>0.51874999999999971</v>
      </c>
      <c r="AB20" s="174"/>
      <c r="AC20" s="174"/>
      <c r="AD20" s="174"/>
      <c r="AE20" s="174">
        <v>0.56041666666666645</v>
      </c>
      <c r="AF20" s="174"/>
      <c r="AG20" s="174">
        <v>0.57430555555555551</v>
      </c>
      <c r="AH20" s="174"/>
      <c r="AI20" s="174"/>
      <c r="AJ20" s="174"/>
      <c r="AK20" s="187">
        <v>0.61597222222222225</v>
      </c>
      <c r="AL20" s="174"/>
      <c r="AM20" s="174"/>
      <c r="AN20" s="174">
        <v>0.65763888888888899</v>
      </c>
      <c r="AO20" s="174"/>
      <c r="AP20" s="174">
        <v>0.67152777777777783</v>
      </c>
      <c r="AQ20" s="174"/>
      <c r="AR20" s="174"/>
      <c r="AS20" s="174">
        <v>0.71319444444444458</v>
      </c>
      <c r="AT20" s="174">
        <v>0.75486111111111132</v>
      </c>
      <c r="AU20" s="165"/>
    </row>
    <row r="21" spans="1:47" ht="18" customHeight="1" x14ac:dyDescent="0.25">
      <c r="A21" s="165"/>
      <c r="B21" s="170" t="s">
        <v>33</v>
      </c>
      <c r="C21" s="169" t="s">
        <v>5</v>
      </c>
      <c r="D21" s="174"/>
      <c r="E21" s="174">
        <v>0.28402777777777788</v>
      </c>
      <c r="F21" s="174"/>
      <c r="G21" s="174">
        <v>0.3256944444444444</v>
      </c>
      <c r="H21" s="174"/>
      <c r="I21" s="174"/>
      <c r="J21" s="174"/>
      <c r="K21" s="174"/>
      <c r="L21" s="174"/>
      <c r="M21" s="174">
        <v>0.38124999999999998</v>
      </c>
      <c r="N21" s="174"/>
      <c r="O21" s="174"/>
      <c r="P21" s="174"/>
      <c r="Q21" s="174">
        <v>0.42291666666666661</v>
      </c>
      <c r="R21" s="174"/>
      <c r="S21" s="174"/>
      <c r="T21" s="174"/>
      <c r="U21" s="174"/>
      <c r="V21" s="174"/>
      <c r="W21" s="174">
        <v>0.47847222222222208</v>
      </c>
      <c r="X21" s="174"/>
      <c r="Y21" s="174"/>
      <c r="Z21" s="174"/>
      <c r="AA21" s="174">
        <v>0.5201388888888886</v>
      </c>
      <c r="AB21" s="174"/>
      <c r="AC21" s="174"/>
      <c r="AD21" s="174"/>
      <c r="AE21" s="174">
        <v>0.56180555555555534</v>
      </c>
      <c r="AF21" s="174"/>
      <c r="AG21" s="174">
        <v>0.5756944444444444</v>
      </c>
      <c r="AH21" s="174"/>
      <c r="AI21" s="174"/>
      <c r="AJ21" s="174"/>
      <c r="AK21" s="187">
        <v>0.61736111111111114</v>
      </c>
      <c r="AL21" s="174"/>
      <c r="AM21" s="174"/>
      <c r="AN21" s="174">
        <v>0.65902777777777788</v>
      </c>
      <c r="AO21" s="174"/>
      <c r="AP21" s="174">
        <v>0.67291666666666672</v>
      </c>
      <c r="AQ21" s="174"/>
      <c r="AR21" s="174"/>
      <c r="AS21" s="174">
        <v>0.71458333333333346</v>
      </c>
      <c r="AT21" s="174">
        <v>0.7562500000000002</v>
      </c>
      <c r="AU21" s="165"/>
    </row>
    <row r="22" spans="1:47" ht="18" customHeight="1" x14ac:dyDescent="0.25">
      <c r="A22" s="165"/>
      <c r="B22" s="170" t="s">
        <v>35</v>
      </c>
      <c r="C22" s="169" t="s">
        <v>5</v>
      </c>
      <c r="D22" s="174"/>
      <c r="E22" s="174">
        <v>0.2861111111111112</v>
      </c>
      <c r="F22" s="174"/>
      <c r="G22" s="174">
        <v>0.32777777777777772</v>
      </c>
      <c r="H22" s="174"/>
      <c r="I22" s="174"/>
      <c r="J22" s="174"/>
      <c r="K22" s="174"/>
      <c r="L22" s="174"/>
      <c r="M22" s="174">
        <v>0.3833333333333333</v>
      </c>
      <c r="N22" s="174"/>
      <c r="O22" s="174"/>
      <c r="P22" s="174"/>
      <c r="Q22" s="174">
        <v>0.42499999999999993</v>
      </c>
      <c r="R22" s="174"/>
      <c r="S22" s="174"/>
      <c r="T22" s="174"/>
      <c r="U22" s="174"/>
      <c r="V22" s="174"/>
      <c r="W22" s="174">
        <v>0.4805555555555554</v>
      </c>
      <c r="X22" s="174"/>
      <c r="Y22" s="174"/>
      <c r="Z22" s="174"/>
      <c r="AA22" s="174">
        <v>0.52222222222222192</v>
      </c>
      <c r="AB22" s="174"/>
      <c r="AC22" s="174"/>
      <c r="AD22" s="174"/>
      <c r="AE22" s="174">
        <v>0.56388888888888866</v>
      </c>
      <c r="AF22" s="174"/>
      <c r="AG22" s="174">
        <v>0.57777777777777772</v>
      </c>
      <c r="AH22" s="174"/>
      <c r="AI22" s="174"/>
      <c r="AJ22" s="174"/>
      <c r="AK22" s="187">
        <v>0.61944444444444446</v>
      </c>
      <c r="AL22" s="174"/>
      <c r="AM22" s="174"/>
      <c r="AN22" s="174">
        <v>0.6611111111111112</v>
      </c>
      <c r="AO22" s="174"/>
      <c r="AP22" s="174">
        <v>0.67500000000000004</v>
      </c>
      <c r="AQ22" s="174"/>
      <c r="AR22" s="174"/>
      <c r="AS22" s="174">
        <v>0.71666666666666679</v>
      </c>
      <c r="AT22" s="174">
        <v>0.75833333333333353</v>
      </c>
      <c r="AU22" s="165"/>
    </row>
    <row r="23" spans="1:47" ht="18" customHeight="1" x14ac:dyDescent="0.25">
      <c r="A23" s="165"/>
      <c r="B23" s="170" t="s">
        <v>37</v>
      </c>
      <c r="C23" s="169" t="s">
        <v>5</v>
      </c>
      <c r="D23" s="174"/>
      <c r="E23" s="174">
        <v>0.28750000000000009</v>
      </c>
      <c r="F23" s="174"/>
      <c r="G23" s="174">
        <v>0.32916666666666661</v>
      </c>
      <c r="H23" s="174"/>
      <c r="I23" s="174"/>
      <c r="J23" s="174"/>
      <c r="K23" s="174"/>
      <c r="L23" s="174"/>
      <c r="M23" s="174">
        <v>0.38472222222222219</v>
      </c>
      <c r="N23" s="174"/>
      <c r="O23" s="174"/>
      <c r="P23" s="174"/>
      <c r="Q23" s="174">
        <v>0.42638888888888882</v>
      </c>
      <c r="R23" s="174"/>
      <c r="S23" s="174"/>
      <c r="T23" s="174"/>
      <c r="U23" s="174"/>
      <c r="V23" s="174"/>
      <c r="W23" s="174">
        <v>0.48194444444444429</v>
      </c>
      <c r="X23" s="174"/>
      <c r="Y23" s="174"/>
      <c r="Z23" s="174"/>
      <c r="AA23" s="174">
        <v>0.52361111111111081</v>
      </c>
      <c r="AB23" s="174"/>
      <c r="AC23" s="174"/>
      <c r="AD23" s="174"/>
      <c r="AE23" s="174">
        <v>0.56527777777777755</v>
      </c>
      <c r="AF23" s="174"/>
      <c r="AG23" s="174">
        <v>0.57916666666666661</v>
      </c>
      <c r="AH23" s="174"/>
      <c r="AI23" s="174"/>
      <c r="AJ23" s="174"/>
      <c r="AK23" s="187">
        <v>0.62083333333333335</v>
      </c>
      <c r="AL23" s="174"/>
      <c r="AM23" s="174"/>
      <c r="AN23" s="174">
        <v>0.66250000000000009</v>
      </c>
      <c r="AO23" s="174"/>
      <c r="AP23" s="174">
        <v>0.67638888888888893</v>
      </c>
      <c r="AQ23" s="174"/>
      <c r="AR23" s="174"/>
      <c r="AS23" s="174">
        <v>0.71805555555555567</v>
      </c>
      <c r="AT23" s="174">
        <v>0.75972222222222241</v>
      </c>
      <c r="AU23" s="165"/>
    </row>
    <row r="24" spans="1:47" ht="18" customHeight="1" x14ac:dyDescent="0.25">
      <c r="A24" s="165"/>
      <c r="B24" s="170" t="s">
        <v>57</v>
      </c>
      <c r="C24" s="169" t="s">
        <v>5</v>
      </c>
      <c r="D24" s="174"/>
      <c r="E24" s="174">
        <v>0.28888888888888897</v>
      </c>
      <c r="F24" s="174"/>
      <c r="G24" s="174">
        <v>0.33055555555555549</v>
      </c>
      <c r="H24" s="174"/>
      <c r="I24" s="174"/>
      <c r="J24" s="174"/>
      <c r="K24" s="174"/>
      <c r="L24" s="174"/>
      <c r="M24" s="174">
        <v>0.38611111111111107</v>
      </c>
      <c r="N24" s="174"/>
      <c r="O24" s="174"/>
      <c r="P24" s="174"/>
      <c r="Q24" s="174">
        <v>0.4277777777777777</v>
      </c>
      <c r="R24" s="174"/>
      <c r="S24" s="174"/>
      <c r="T24" s="174"/>
      <c r="U24" s="174"/>
      <c r="V24" s="174"/>
      <c r="W24" s="174">
        <v>0.48333333333333317</v>
      </c>
      <c r="X24" s="174"/>
      <c r="Y24" s="174"/>
      <c r="Z24" s="174"/>
      <c r="AA24" s="174">
        <v>0.52499999999999969</v>
      </c>
      <c r="AB24" s="174"/>
      <c r="AC24" s="174"/>
      <c r="AD24" s="174"/>
      <c r="AE24" s="174">
        <v>0.56666666666666643</v>
      </c>
      <c r="AF24" s="174"/>
      <c r="AG24" s="174">
        <v>0.58055555555555549</v>
      </c>
      <c r="AH24" s="174"/>
      <c r="AI24" s="174"/>
      <c r="AJ24" s="174"/>
      <c r="AK24" s="187">
        <v>0.62222222222222223</v>
      </c>
      <c r="AL24" s="174"/>
      <c r="AM24" s="174"/>
      <c r="AN24" s="174">
        <v>0.66388888888888897</v>
      </c>
      <c r="AO24" s="174"/>
      <c r="AP24" s="174">
        <v>0.67777777777777781</v>
      </c>
      <c r="AQ24" s="174"/>
      <c r="AR24" s="174"/>
      <c r="AS24" s="174">
        <v>0.71944444444444455</v>
      </c>
      <c r="AT24" s="174">
        <v>0.76111111111111129</v>
      </c>
      <c r="AU24" s="165"/>
    </row>
    <row r="25" spans="1:47" ht="18" customHeight="1" x14ac:dyDescent="0.25">
      <c r="A25" s="165"/>
      <c r="B25" s="170" t="s">
        <v>41</v>
      </c>
      <c r="C25" s="169" t="s">
        <v>5</v>
      </c>
      <c r="D25" s="174"/>
      <c r="E25" s="174">
        <v>0.2916666666666668</v>
      </c>
      <c r="F25" s="174"/>
      <c r="G25" s="174">
        <v>0.33333333333333331</v>
      </c>
      <c r="H25" s="174"/>
      <c r="I25" s="174"/>
      <c r="J25" s="174"/>
      <c r="K25" s="174"/>
      <c r="L25" s="174"/>
      <c r="M25" s="174">
        <v>0.3888888888888889</v>
      </c>
      <c r="N25" s="174"/>
      <c r="O25" s="174"/>
      <c r="P25" s="174"/>
      <c r="Q25" s="174">
        <v>0.43055555555555552</v>
      </c>
      <c r="R25" s="174"/>
      <c r="S25" s="174"/>
      <c r="T25" s="174"/>
      <c r="U25" s="174"/>
      <c r="V25" s="174"/>
      <c r="W25" s="174">
        <v>0.48611111111111099</v>
      </c>
      <c r="X25" s="174"/>
      <c r="Y25" s="174"/>
      <c r="Z25" s="174"/>
      <c r="AA25" s="174">
        <v>0.52777777777777746</v>
      </c>
      <c r="AB25" s="174"/>
      <c r="AC25" s="174"/>
      <c r="AD25" s="174"/>
      <c r="AE25" s="174">
        <v>0.5694444444444442</v>
      </c>
      <c r="AF25" s="174"/>
      <c r="AG25" s="174">
        <v>0.58333333333333326</v>
      </c>
      <c r="AH25" s="174"/>
      <c r="AI25" s="174"/>
      <c r="AJ25" s="174"/>
      <c r="AK25" s="187">
        <v>0.625</v>
      </c>
      <c r="AL25" s="174"/>
      <c r="AM25" s="174"/>
      <c r="AN25" s="174">
        <v>0.66666666666666674</v>
      </c>
      <c r="AO25" s="174"/>
      <c r="AP25" s="174">
        <v>0.68055555555555558</v>
      </c>
      <c r="AQ25" s="174"/>
      <c r="AR25" s="174"/>
      <c r="AS25" s="174">
        <v>0.72222222222222232</v>
      </c>
      <c r="AT25" s="174">
        <v>0.76388888888888906</v>
      </c>
      <c r="AU25" s="165"/>
    </row>
    <row r="26" spans="1:47" ht="18" customHeight="1" x14ac:dyDescent="0.25">
      <c r="A26" s="165"/>
      <c r="B26" s="170" t="s">
        <v>43</v>
      </c>
      <c r="C26" s="169" t="s">
        <v>56</v>
      </c>
      <c r="D26" s="174"/>
      <c r="E26" s="174">
        <v>0.29444444444444456</v>
      </c>
      <c r="F26" s="174"/>
      <c r="G26" s="174">
        <v>0.33611111111111108</v>
      </c>
      <c r="H26" s="174"/>
      <c r="I26" s="174"/>
      <c r="J26" s="174"/>
      <c r="K26" s="174"/>
      <c r="L26" s="174"/>
      <c r="M26" s="174">
        <v>0.39166666666666666</v>
      </c>
      <c r="N26" s="174"/>
      <c r="O26" s="174"/>
      <c r="P26" s="174"/>
      <c r="Q26" s="174">
        <v>0.43333333333333329</v>
      </c>
      <c r="R26" s="174"/>
      <c r="S26" s="174"/>
      <c r="T26" s="174"/>
      <c r="U26" s="174"/>
      <c r="V26" s="174"/>
      <c r="W26" s="174">
        <v>0.48888888888888876</v>
      </c>
      <c r="X26" s="174"/>
      <c r="Y26" s="174"/>
      <c r="Z26" s="174"/>
      <c r="AA26" s="174">
        <v>0.53055555555555522</v>
      </c>
      <c r="AB26" s="174"/>
      <c r="AC26" s="174"/>
      <c r="AD26" s="174"/>
      <c r="AE26" s="174">
        <v>0.57222222222222197</v>
      </c>
      <c r="AF26" s="174"/>
      <c r="AG26" s="174">
        <v>0.58611111111111103</v>
      </c>
      <c r="AH26" s="174"/>
      <c r="AI26" s="174"/>
      <c r="AJ26" s="174"/>
      <c r="AK26" s="187">
        <v>0.62777777777777777</v>
      </c>
      <c r="AL26" s="174"/>
      <c r="AM26" s="174"/>
      <c r="AN26" s="174">
        <v>0.66944444444444451</v>
      </c>
      <c r="AO26" s="174"/>
      <c r="AP26" s="174">
        <v>0.68333333333333335</v>
      </c>
      <c r="AQ26" s="174"/>
      <c r="AR26" s="174"/>
      <c r="AS26" s="174">
        <v>0.72500000000000009</v>
      </c>
      <c r="AT26" s="174">
        <v>0.76666666666666683</v>
      </c>
      <c r="AU26" s="165"/>
    </row>
    <row r="27" spans="1:47" s="161" customFormat="1" ht="18" customHeight="1" x14ac:dyDescent="0.3">
      <c r="B27" s="162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217"/>
      <c r="AH27" s="217"/>
      <c r="AI27" s="217"/>
      <c r="AJ27" s="217"/>
      <c r="AK27" s="217"/>
      <c r="AL27" s="217"/>
      <c r="AM27" s="217"/>
    </row>
    <row r="28" spans="1:47" s="216" customFormat="1" ht="18" customHeight="1" x14ac:dyDescent="0.25">
      <c r="A28" s="161"/>
      <c r="B28" s="185" t="s">
        <v>43</v>
      </c>
      <c r="C28" s="176" t="s">
        <v>42</v>
      </c>
      <c r="D28" s="181" t="s">
        <v>116</v>
      </c>
      <c r="E28" s="181" t="s">
        <v>116</v>
      </c>
      <c r="F28" s="181"/>
      <c r="G28" s="181"/>
      <c r="H28" s="181">
        <v>0.3090277777777779</v>
      </c>
      <c r="I28" s="181"/>
      <c r="J28" s="181" t="s">
        <v>116</v>
      </c>
      <c r="K28" s="181"/>
      <c r="L28" s="181">
        <v>0.35069444444444442</v>
      </c>
      <c r="M28" s="181"/>
      <c r="N28" s="181" t="s">
        <v>116</v>
      </c>
      <c r="O28" s="181"/>
      <c r="P28" s="181"/>
      <c r="Q28" s="181" t="s">
        <v>116</v>
      </c>
      <c r="R28" s="181">
        <v>0.40625</v>
      </c>
      <c r="S28" s="176"/>
      <c r="T28" s="176" t="s">
        <v>116</v>
      </c>
      <c r="U28" s="181"/>
      <c r="V28" s="181">
        <v>0.44791666666666663</v>
      </c>
      <c r="W28" s="176"/>
      <c r="X28" s="176" t="s">
        <v>116</v>
      </c>
      <c r="Y28" s="176"/>
      <c r="Z28" s="181"/>
      <c r="AA28" s="176" t="s">
        <v>116</v>
      </c>
      <c r="AB28" s="181">
        <v>0.5034722222222221</v>
      </c>
      <c r="AC28" s="181"/>
      <c r="AD28" s="181"/>
      <c r="AE28" s="181">
        <v>0.54513888888888851</v>
      </c>
      <c r="AF28" s="181"/>
      <c r="AG28" s="181" t="s">
        <v>116</v>
      </c>
      <c r="AH28" s="215"/>
      <c r="AI28" s="181">
        <v>0.58680555555555525</v>
      </c>
      <c r="AJ28" s="181"/>
      <c r="AK28" s="181">
        <v>0.60069444444444431</v>
      </c>
      <c r="AL28" s="181"/>
      <c r="AM28" s="181"/>
      <c r="AN28" s="181">
        <v>0.64236111111111105</v>
      </c>
      <c r="AO28" s="181" t="s">
        <v>116</v>
      </c>
      <c r="AP28" s="181"/>
      <c r="AQ28" s="181">
        <v>0.68402777777777779</v>
      </c>
      <c r="AR28" s="181">
        <v>0.69791666666666663</v>
      </c>
      <c r="AS28" s="181">
        <v>0.73958333333333337</v>
      </c>
      <c r="AT28" s="181">
        <v>0.78125000000000011</v>
      </c>
      <c r="AU28" s="161"/>
    </row>
    <row r="29" spans="1:47" ht="18" customHeight="1" x14ac:dyDescent="0.25">
      <c r="A29" s="161"/>
      <c r="B29" s="168" t="s">
        <v>41</v>
      </c>
      <c r="C29" s="169" t="s">
        <v>5</v>
      </c>
      <c r="D29" s="174"/>
      <c r="E29" s="174"/>
      <c r="F29" s="174"/>
      <c r="G29" s="174"/>
      <c r="H29" s="174">
        <v>0.31180555555555572</v>
      </c>
      <c r="I29" s="174"/>
      <c r="J29" s="174"/>
      <c r="K29" s="174"/>
      <c r="L29" s="174">
        <v>0.35347222222222224</v>
      </c>
      <c r="M29" s="174"/>
      <c r="N29" s="174"/>
      <c r="O29" s="174"/>
      <c r="P29" s="174"/>
      <c r="Q29" s="174"/>
      <c r="R29" s="174">
        <v>0.40902777777777782</v>
      </c>
      <c r="S29" s="169"/>
      <c r="T29" s="169"/>
      <c r="U29" s="174"/>
      <c r="V29" s="174">
        <v>0.45069444444444445</v>
      </c>
      <c r="W29" s="169"/>
      <c r="X29" s="169"/>
      <c r="Y29" s="169"/>
      <c r="Z29" s="174"/>
      <c r="AA29" s="169"/>
      <c r="AB29" s="174">
        <v>0.50624999999999987</v>
      </c>
      <c r="AC29" s="174"/>
      <c r="AD29" s="174"/>
      <c r="AE29" s="174">
        <v>0.54791666666666639</v>
      </c>
      <c r="AF29" s="174"/>
      <c r="AG29" s="174"/>
      <c r="AH29" s="187"/>
      <c r="AI29" s="174">
        <v>0.58958333333333313</v>
      </c>
      <c r="AJ29" s="174"/>
      <c r="AK29" s="174">
        <v>0.60347222222222219</v>
      </c>
      <c r="AL29" s="174"/>
      <c r="AM29" s="174"/>
      <c r="AN29" s="174">
        <v>0.64513888888888893</v>
      </c>
      <c r="AO29" s="174"/>
      <c r="AP29" s="174"/>
      <c r="AQ29" s="174">
        <v>0.68680555555555567</v>
      </c>
      <c r="AR29" s="174">
        <v>0.70069444444444451</v>
      </c>
      <c r="AS29" s="174">
        <v>0.74236111111111125</v>
      </c>
      <c r="AT29" s="174">
        <v>0.78402777777777799</v>
      </c>
      <c r="AU29" s="161"/>
    </row>
    <row r="30" spans="1:47" ht="18" customHeight="1" x14ac:dyDescent="0.25">
      <c r="A30" s="161"/>
      <c r="B30" s="168" t="s">
        <v>39</v>
      </c>
      <c r="C30" s="169" t="s">
        <v>5</v>
      </c>
      <c r="D30" s="174"/>
      <c r="E30" s="174"/>
      <c r="F30" s="174"/>
      <c r="G30" s="174"/>
      <c r="H30" s="174">
        <v>0.31388888888888905</v>
      </c>
      <c r="I30" s="174"/>
      <c r="J30" s="174"/>
      <c r="K30" s="174"/>
      <c r="L30" s="174">
        <v>0.35555555555555557</v>
      </c>
      <c r="M30" s="174"/>
      <c r="N30" s="174"/>
      <c r="O30" s="174"/>
      <c r="P30" s="174"/>
      <c r="Q30" s="174"/>
      <c r="R30" s="174">
        <v>0.41111111111111115</v>
      </c>
      <c r="S30" s="169"/>
      <c r="T30" s="169"/>
      <c r="U30" s="174"/>
      <c r="V30" s="174">
        <v>0.45277777777777778</v>
      </c>
      <c r="W30" s="169"/>
      <c r="X30" s="169"/>
      <c r="Y30" s="169"/>
      <c r="Z30" s="174"/>
      <c r="AA30" s="169"/>
      <c r="AB30" s="174">
        <v>0.50833333333333319</v>
      </c>
      <c r="AC30" s="174"/>
      <c r="AD30" s="174"/>
      <c r="AE30" s="174">
        <v>0.54999999999999971</v>
      </c>
      <c r="AF30" s="174"/>
      <c r="AG30" s="174"/>
      <c r="AH30" s="187"/>
      <c r="AI30" s="174">
        <v>0.59166666666666645</v>
      </c>
      <c r="AJ30" s="174"/>
      <c r="AK30" s="174">
        <v>0.60555555555555551</v>
      </c>
      <c r="AL30" s="174"/>
      <c r="AM30" s="174"/>
      <c r="AN30" s="174">
        <v>0.64722222222222225</v>
      </c>
      <c r="AO30" s="174"/>
      <c r="AP30" s="174"/>
      <c r="AQ30" s="174">
        <v>0.68888888888888899</v>
      </c>
      <c r="AR30" s="174">
        <v>0.70277777777777783</v>
      </c>
      <c r="AS30" s="174">
        <v>0.74444444444444458</v>
      </c>
      <c r="AT30" s="174">
        <v>0.78611111111111132</v>
      </c>
      <c r="AU30" s="161"/>
    </row>
    <row r="31" spans="1:47" ht="18" customHeight="1" x14ac:dyDescent="0.25">
      <c r="A31" s="161"/>
      <c r="B31" s="168" t="s">
        <v>37</v>
      </c>
      <c r="C31" s="169" t="s">
        <v>5</v>
      </c>
      <c r="D31" s="174"/>
      <c r="E31" s="174"/>
      <c r="F31" s="174"/>
      <c r="G31" s="174"/>
      <c r="H31" s="174">
        <v>0.31458333333333349</v>
      </c>
      <c r="I31" s="174"/>
      <c r="J31" s="174"/>
      <c r="K31" s="174"/>
      <c r="L31" s="174">
        <v>0.35625000000000001</v>
      </c>
      <c r="M31" s="174"/>
      <c r="N31" s="174"/>
      <c r="O31" s="174"/>
      <c r="P31" s="174"/>
      <c r="Q31" s="174"/>
      <c r="R31" s="174">
        <v>0.41180555555555559</v>
      </c>
      <c r="S31" s="169"/>
      <c r="T31" s="169"/>
      <c r="U31" s="174"/>
      <c r="V31" s="174">
        <v>0.45347222222222222</v>
      </c>
      <c r="W31" s="169"/>
      <c r="X31" s="169"/>
      <c r="Y31" s="169"/>
      <c r="Z31" s="174"/>
      <c r="AA31" s="169"/>
      <c r="AB31" s="174">
        <v>0.50902777777777763</v>
      </c>
      <c r="AC31" s="174"/>
      <c r="AD31" s="174"/>
      <c r="AE31" s="174">
        <v>0.55069444444444415</v>
      </c>
      <c r="AF31" s="174"/>
      <c r="AG31" s="174"/>
      <c r="AH31" s="187"/>
      <c r="AI31" s="174">
        <v>0.59236111111111089</v>
      </c>
      <c r="AJ31" s="174"/>
      <c r="AK31" s="174">
        <v>0.60624999999999996</v>
      </c>
      <c r="AL31" s="174"/>
      <c r="AM31" s="174"/>
      <c r="AN31" s="174">
        <v>0.6479166666666667</v>
      </c>
      <c r="AO31" s="174"/>
      <c r="AP31" s="174"/>
      <c r="AQ31" s="174">
        <v>0.68958333333333344</v>
      </c>
      <c r="AR31" s="174">
        <v>0.70347222222222228</v>
      </c>
      <c r="AS31" s="174">
        <v>0.74513888888888902</v>
      </c>
      <c r="AT31" s="174">
        <v>0.78680555555555576</v>
      </c>
      <c r="AU31" s="161"/>
    </row>
    <row r="32" spans="1:47" ht="18" customHeight="1" x14ac:dyDescent="0.25">
      <c r="A32" s="161"/>
      <c r="B32" s="168" t="s">
        <v>35</v>
      </c>
      <c r="C32" s="169" t="s">
        <v>5</v>
      </c>
      <c r="D32" s="174"/>
      <c r="E32" s="174"/>
      <c r="F32" s="174"/>
      <c r="G32" s="174"/>
      <c r="H32" s="174">
        <v>0.31527777777777793</v>
      </c>
      <c r="I32" s="174"/>
      <c r="J32" s="174"/>
      <c r="K32" s="174"/>
      <c r="L32" s="174">
        <v>0.35694444444444445</v>
      </c>
      <c r="M32" s="174"/>
      <c r="N32" s="174"/>
      <c r="O32" s="174"/>
      <c r="P32" s="174"/>
      <c r="Q32" s="174"/>
      <c r="R32" s="174">
        <v>0.41250000000000003</v>
      </c>
      <c r="S32" s="169"/>
      <c r="T32" s="169"/>
      <c r="U32" s="174"/>
      <c r="V32" s="174">
        <v>0.45416666666666666</v>
      </c>
      <c r="W32" s="169"/>
      <c r="X32" s="169"/>
      <c r="Y32" s="169"/>
      <c r="Z32" s="174"/>
      <c r="AA32" s="169"/>
      <c r="AB32" s="174">
        <v>0.50972222222222208</v>
      </c>
      <c r="AC32" s="174"/>
      <c r="AD32" s="174"/>
      <c r="AE32" s="174">
        <v>0.5513888888888886</v>
      </c>
      <c r="AF32" s="174"/>
      <c r="AG32" s="174"/>
      <c r="AH32" s="187"/>
      <c r="AI32" s="174">
        <v>0.59305555555555534</v>
      </c>
      <c r="AJ32" s="174"/>
      <c r="AK32" s="174">
        <v>0.6069444444444444</v>
      </c>
      <c r="AL32" s="174"/>
      <c r="AM32" s="174"/>
      <c r="AN32" s="174">
        <v>0.64861111111111114</v>
      </c>
      <c r="AO32" s="174"/>
      <c r="AP32" s="174"/>
      <c r="AQ32" s="174">
        <v>0.69027777777777788</v>
      </c>
      <c r="AR32" s="174">
        <v>0.70416666666666672</v>
      </c>
      <c r="AS32" s="174">
        <v>0.74583333333333346</v>
      </c>
      <c r="AT32" s="174">
        <v>0.7875000000000002</v>
      </c>
      <c r="AU32" s="161"/>
    </row>
    <row r="33" spans="1:47" ht="18" customHeight="1" x14ac:dyDescent="0.25">
      <c r="A33" s="161"/>
      <c r="B33" s="168" t="s">
        <v>33</v>
      </c>
      <c r="C33" s="169" t="s">
        <v>5</v>
      </c>
      <c r="D33" s="174"/>
      <c r="E33" s="174"/>
      <c r="F33" s="174"/>
      <c r="G33" s="174"/>
      <c r="H33" s="174">
        <v>0.31666666666666682</v>
      </c>
      <c r="I33" s="174"/>
      <c r="J33" s="174"/>
      <c r="K33" s="174"/>
      <c r="L33" s="174">
        <v>0.35833333333333334</v>
      </c>
      <c r="M33" s="174"/>
      <c r="N33" s="174"/>
      <c r="O33" s="174"/>
      <c r="P33" s="174"/>
      <c r="Q33" s="174"/>
      <c r="R33" s="174">
        <v>0.41388888888888892</v>
      </c>
      <c r="S33" s="169"/>
      <c r="T33" s="169"/>
      <c r="U33" s="174"/>
      <c r="V33" s="174">
        <v>0.45555555555555555</v>
      </c>
      <c r="W33" s="169"/>
      <c r="X33" s="169"/>
      <c r="Y33" s="169"/>
      <c r="Z33" s="174"/>
      <c r="AA33" s="169"/>
      <c r="AB33" s="174">
        <v>0.51111111111111096</v>
      </c>
      <c r="AC33" s="174"/>
      <c r="AD33" s="174"/>
      <c r="AE33" s="174">
        <v>0.55277777777777748</v>
      </c>
      <c r="AF33" s="174"/>
      <c r="AG33" s="174"/>
      <c r="AH33" s="187"/>
      <c r="AI33" s="174">
        <v>0.59444444444444422</v>
      </c>
      <c r="AJ33" s="174"/>
      <c r="AK33" s="174">
        <v>0.60833333333333328</v>
      </c>
      <c r="AL33" s="174"/>
      <c r="AM33" s="174"/>
      <c r="AN33" s="174">
        <v>0.65</v>
      </c>
      <c r="AO33" s="174"/>
      <c r="AP33" s="174"/>
      <c r="AQ33" s="174">
        <v>0.69166666666666676</v>
      </c>
      <c r="AR33" s="174">
        <v>0.7055555555555556</v>
      </c>
      <c r="AS33" s="174">
        <v>0.74722222222222234</v>
      </c>
      <c r="AT33" s="174">
        <v>0.78888888888888908</v>
      </c>
      <c r="AU33" s="161"/>
    </row>
    <row r="34" spans="1:47" ht="18" customHeight="1" x14ac:dyDescent="0.25">
      <c r="A34" s="180"/>
      <c r="B34" s="168" t="s">
        <v>31</v>
      </c>
      <c r="C34" s="169" t="s">
        <v>5</v>
      </c>
      <c r="D34" s="174"/>
      <c r="E34" s="174"/>
      <c r="F34" s="174"/>
      <c r="G34" s="174"/>
      <c r="H34" s="174">
        <v>0.3180555555555557</v>
      </c>
      <c r="I34" s="174"/>
      <c r="J34" s="174"/>
      <c r="K34" s="174"/>
      <c r="L34" s="174">
        <v>0.35972222222222222</v>
      </c>
      <c r="M34" s="174"/>
      <c r="N34" s="174"/>
      <c r="O34" s="174"/>
      <c r="P34" s="174"/>
      <c r="Q34" s="174"/>
      <c r="R34" s="174">
        <v>0.4152777777777778</v>
      </c>
      <c r="S34" s="169"/>
      <c r="T34" s="169"/>
      <c r="U34" s="174"/>
      <c r="V34" s="174">
        <v>0.45694444444444443</v>
      </c>
      <c r="W34" s="169"/>
      <c r="X34" s="169"/>
      <c r="Y34" s="169"/>
      <c r="Z34" s="174"/>
      <c r="AA34" s="169"/>
      <c r="AB34" s="174">
        <v>0.51249999999999984</v>
      </c>
      <c r="AC34" s="174"/>
      <c r="AD34" s="174"/>
      <c r="AE34" s="174">
        <v>0.55416666666666636</v>
      </c>
      <c r="AF34" s="174"/>
      <c r="AG34" s="174"/>
      <c r="AH34" s="187"/>
      <c r="AI34" s="174">
        <v>0.5958333333333331</v>
      </c>
      <c r="AJ34" s="174"/>
      <c r="AK34" s="174">
        <v>0.60972222222222217</v>
      </c>
      <c r="AL34" s="174"/>
      <c r="AM34" s="174"/>
      <c r="AN34" s="174">
        <v>0.65138888888888891</v>
      </c>
      <c r="AO34" s="174"/>
      <c r="AP34" s="174"/>
      <c r="AQ34" s="174">
        <v>0.69305555555555565</v>
      </c>
      <c r="AR34" s="174">
        <v>0.70694444444444449</v>
      </c>
      <c r="AS34" s="174">
        <v>0.74861111111111123</v>
      </c>
      <c r="AT34" s="174">
        <v>0.79027777777777797</v>
      </c>
      <c r="AU34" s="180"/>
    </row>
    <row r="35" spans="1:47" ht="18" customHeight="1" x14ac:dyDescent="0.25">
      <c r="A35" s="161"/>
      <c r="B35" s="168" t="s">
        <v>29</v>
      </c>
      <c r="C35" s="169" t="s">
        <v>5</v>
      </c>
      <c r="D35" s="174"/>
      <c r="E35" s="174"/>
      <c r="F35" s="174"/>
      <c r="G35" s="174"/>
      <c r="H35" s="174">
        <v>0.32083333333333353</v>
      </c>
      <c r="I35" s="174"/>
      <c r="J35" s="174"/>
      <c r="K35" s="174"/>
      <c r="L35" s="174">
        <v>0.36250000000000004</v>
      </c>
      <c r="M35" s="174"/>
      <c r="N35" s="174"/>
      <c r="O35" s="174"/>
      <c r="P35" s="174"/>
      <c r="Q35" s="174"/>
      <c r="R35" s="174">
        <v>0.41805555555555562</v>
      </c>
      <c r="S35" s="169"/>
      <c r="T35" s="169"/>
      <c r="U35" s="174"/>
      <c r="V35" s="174">
        <v>0.45972222222222225</v>
      </c>
      <c r="W35" s="169"/>
      <c r="X35" s="169"/>
      <c r="Y35" s="169"/>
      <c r="Z35" s="174"/>
      <c r="AA35" s="169"/>
      <c r="AB35" s="174">
        <v>0.51527777777777772</v>
      </c>
      <c r="AC35" s="174"/>
      <c r="AD35" s="174"/>
      <c r="AE35" s="174">
        <v>0.55694444444444424</v>
      </c>
      <c r="AF35" s="174"/>
      <c r="AG35" s="174"/>
      <c r="AH35" s="187"/>
      <c r="AI35" s="174">
        <v>0.59861111111111098</v>
      </c>
      <c r="AJ35" s="174"/>
      <c r="AK35" s="174">
        <v>0.61250000000000004</v>
      </c>
      <c r="AL35" s="174"/>
      <c r="AM35" s="174"/>
      <c r="AN35" s="174">
        <v>0.65416666666666679</v>
      </c>
      <c r="AO35" s="174"/>
      <c r="AP35" s="174"/>
      <c r="AQ35" s="174">
        <v>0.69583333333333353</v>
      </c>
      <c r="AR35" s="174">
        <v>0.70972222222222237</v>
      </c>
      <c r="AS35" s="174">
        <v>0.75138888888888911</v>
      </c>
      <c r="AT35" s="174">
        <v>0.79305555555555585</v>
      </c>
      <c r="AU35" s="161"/>
    </row>
    <row r="36" spans="1:47" ht="18" customHeight="1" x14ac:dyDescent="0.25">
      <c r="A36" s="161"/>
      <c r="B36" s="168" t="s">
        <v>27</v>
      </c>
      <c r="C36" s="169" t="s">
        <v>5</v>
      </c>
      <c r="D36" s="174"/>
      <c r="E36" s="174"/>
      <c r="F36" s="174"/>
      <c r="G36" s="174"/>
      <c r="H36" s="174">
        <v>0.32291666666666685</v>
      </c>
      <c r="I36" s="174"/>
      <c r="J36" s="174"/>
      <c r="K36" s="174"/>
      <c r="L36" s="174">
        <v>0.36458333333333337</v>
      </c>
      <c r="M36" s="174"/>
      <c r="N36" s="174"/>
      <c r="O36" s="174"/>
      <c r="P36" s="174"/>
      <c r="Q36" s="174"/>
      <c r="R36" s="174">
        <v>0.42013888888888895</v>
      </c>
      <c r="S36" s="169"/>
      <c r="T36" s="169"/>
      <c r="U36" s="174"/>
      <c r="V36" s="174">
        <v>0.46180555555555558</v>
      </c>
      <c r="W36" s="169"/>
      <c r="X36" s="169"/>
      <c r="Y36" s="169"/>
      <c r="Z36" s="174"/>
      <c r="AA36" s="169"/>
      <c r="AB36" s="174">
        <v>0.51736111111111105</v>
      </c>
      <c r="AC36" s="174"/>
      <c r="AD36" s="174"/>
      <c r="AE36" s="174">
        <v>0.55902777777777757</v>
      </c>
      <c r="AF36" s="174"/>
      <c r="AG36" s="174"/>
      <c r="AH36" s="187"/>
      <c r="AI36" s="174">
        <v>0.60069444444444431</v>
      </c>
      <c r="AJ36" s="174"/>
      <c r="AK36" s="174">
        <v>0.61458333333333337</v>
      </c>
      <c r="AL36" s="174"/>
      <c r="AM36" s="174"/>
      <c r="AN36" s="174">
        <v>0.65625000000000011</v>
      </c>
      <c r="AO36" s="174"/>
      <c r="AP36" s="174"/>
      <c r="AQ36" s="174">
        <v>0.69791666666666685</v>
      </c>
      <c r="AR36" s="174">
        <v>0.71180555555555569</v>
      </c>
      <c r="AS36" s="174">
        <v>0.75347222222222243</v>
      </c>
      <c r="AT36" s="174">
        <v>0.79513888888888917</v>
      </c>
      <c r="AU36" s="161"/>
    </row>
    <row r="37" spans="1:47" ht="18" customHeight="1" x14ac:dyDescent="0.25">
      <c r="A37" s="161"/>
      <c r="B37" s="168" t="s">
        <v>25</v>
      </c>
      <c r="C37" s="169" t="s">
        <v>5</v>
      </c>
      <c r="D37" s="174"/>
      <c r="E37" s="174"/>
      <c r="F37" s="174"/>
      <c r="G37" s="174"/>
      <c r="H37" s="174">
        <v>0.32569444444444462</v>
      </c>
      <c r="I37" s="174"/>
      <c r="J37" s="174"/>
      <c r="K37" s="174"/>
      <c r="L37" s="174">
        <v>0.36736111111111114</v>
      </c>
      <c r="M37" s="174"/>
      <c r="N37" s="174"/>
      <c r="O37" s="174"/>
      <c r="P37" s="174"/>
      <c r="Q37" s="174"/>
      <c r="R37" s="174">
        <v>0.42291666666666672</v>
      </c>
      <c r="S37" s="169"/>
      <c r="T37" s="169"/>
      <c r="U37" s="174"/>
      <c r="V37" s="174">
        <v>0.46458333333333335</v>
      </c>
      <c r="W37" s="169"/>
      <c r="X37" s="169"/>
      <c r="Y37" s="169"/>
      <c r="Z37" s="174"/>
      <c r="AA37" s="169"/>
      <c r="AB37" s="174">
        <v>0.52013888888888882</v>
      </c>
      <c r="AC37" s="174"/>
      <c r="AD37" s="174"/>
      <c r="AE37" s="174">
        <v>0.56180555555555534</v>
      </c>
      <c r="AF37" s="174"/>
      <c r="AG37" s="174"/>
      <c r="AH37" s="187"/>
      <c r="AI37" s="174">
        <v>0.60347222222222208</v>
      </c>
      <c r="AJ37" s="174"/>
      <c r="AK37" s="174">
        <v>0.61736111111111114</v>
      </c>
      <c r="AL37" s="174"/>
      <c r="AM37" s="174"/>
      <c r="AN37" s="174">
        <v>0.65902777777777788</v>
      </c>
      <c r="AO37" s="174"/>
      <c r="AP37" s="174"/>
      <c r="AQ37" s="174">
        <v>0.70069444444444462</v>
      </c>
      <c r="AR37" s="174">
        <v>0.71458333333333346</v>
      </c>
      <c r="AS37" s="174">
        <v>0.7562500000000002</v>
      </c>
      <c r="AT37" s="174">
        <v>0.79791666666666694</v>
      </c>
      <c r="AU37" s="161"/>
    </row>
    <row r="38" spans="1:47" ht="18" customHeight="1" x14ac:dyDescent="0.25">
      <c r="A38" s="180"/>
      <c r="B38" s="168" t="s">
        <v>23</v>
      </c>
      <c r="C38" s="169" t="s">
        <v>5</v>
      </c>
      <c r="D38" s="174"/>
      <c r="E38" s="174"/>
      <c r="F38" s="174"/>
      <c r="G38" s="174"/>
      <c r="H38" s="174">
        <v>0.3270833333333335</v>
      </c>
      <c r="I38" s="174"/>
      <c r="J38" s="174"/>
      <c r="K38" s="174"/>
      <c r="L38" s="174">
        <v>0.36875000000000002</v>
      </c>
      <c r="M38" s="174"/>
      <c r="N38" s="174"/>
      <c r="O38" s="174"/>
      <c r="P38" s="174"/>
      <c r="Q38" s="174"/>
      <c r="R38" s="174">
        <v>0.4243055555555556</v>
      </c>
      <c r="S38" s="169"/>
      <c r="T38" s="169"/>
      <c r="U38" s="174"/>
      <c r="V38" s="174">
        <v>0.46597222222222223</v>
      </c>
      <c r="W38" s="169"/>
      <c r="X38" s="169"/>
      <c r="Y38" s="169"/>
      <c r="Z38" s="174"/>
      <c r="AA38" s="169"/>
      <c r="AB38" s="174">
        <v>0.5215277777777777</v>
      </c>
      <c r="AC38" s="174"/>
      <c r="AD38" s="174"/>
      <c r="AE38" s="174">
        <v>0.56319444444444422</v>
      </c>
      <c r="AF38" s="174"/>
      <c r="AG38" s="174"/>
      <c r="AH38" s="187"/>
      <c r="AI38" s="174">
        <v>0.60486111111111096</v>
      </c>
      <c r="AJ38" s="174"/>
      <c r="AK38" s="174">
        <v>0.61875000000000002</v>
      </c>
      <c r="AL38" s="174"/>
      <c r="AM38" s="174"/>
      <c r="AN38" s="174">
        <v>0.66041666666666676</v>
      </c>
      <c r="AO38" s="174"/>
      <c r="AP38" s="174"/>
      <c r="AQ38" s="174">
        <v>0.7020833333333335</v>
      </c>
      <c r="AR38" s="174">
        <v>0.71597222222222234</v>
      </c>
      <c r="AS38" s="174">
        <v>0.75763888888888908</v>
      </c>
      <c r="AT38" s="174">
        <v>0.79930555555555582</v>
      </c>
      <c r="AU38" s="180"/>
    </row>
    <row r="39" spans="1:47" ht="18" customHeight="1" x14ac:dyDescent="0.25">
      <c r="A39" s="161"/>
      <c r="B39" s="168" t="s">
        <v>21</v>
      </c>
      <c r="C39" s="169" t="s">
        <v>5</v>
      </c>
      <c r="D39" s="174"/>
      <c r="E39" s="174"/>
      <c r="F39" s="174"/>
      <c r="G39" s="174"/>
      <c r="H39" s="174">
        <v>0.32847222222222239</v>
      </c>
      <c r="I39" s="174"/>
      <c r="J39" s="174"/>
      <c r="K39" s="174"/>
      <c r="L39" s="174">
        <v>0.37013888888888891</v>
      </c>
      <c r="M39" s="174"/>
      <c r="N39" s="174"/>
      <c r="O39" s="174"/>
      <c r="P39" s="174"/>
      <c r="Q39" s="174"/>
      <c r="R39" s="174">
        <v>0.42569444444444449</v>
      </c>
      <c r="S39" s="169"/>
      <c r="T39" s="169"/>
      <c r="U39" s="174"/>
      <c r="V39" s="174">
        <v>0.46736111111111112</v>
      </c>
      <c r="W39" s="169"/>
      <c r="X39" s="169"/>
      <c r="Y39" s="169"/>
      <c r="Z39" s="174"/>
      <c r="AA39" s="169"/>
      <c r="AB39" s="174">
        <v>0.52291666666666659</v>
      </c>
      <c r="AC39" s="174"/>
      <c r="AD39" s="174"/>
      <c r="AE39" s="174">
        <v>0.5645833333333331</v>
      </c>
      <c r="AF39" s="174"/>
      <c r="AG39" s="174"/>
      <c r="AH39" s="187"/>
      <c r="AI39" s="174">
        <v>0.60624999999999984</v>
      </c>
      <c r="AJ39" s="174"/>
      <c r="AK39" s="174">
        <v>0.62013888888888891</v>
      </c>
      <c r="AL39" s="174"/>
      <c r="AM39" s="174"/>
      <c r="AN39" s="174">
        <v>0.66180555555555565</v>
      </c>
      <c r="AO39" s="174"/>
      <c r="AP39" s="174"/>
      <c r="AQ39" s="174">
        <v>0.70347222222222239</v>
      </c>
      <c r="AR39" s="174">
        <v>0.71736111111111123</v>
      </c>
      <c r="AS39" s="174">
        <v>0.75902777777777797</v>
      </c>
      <c r="AT39" s="174">
        <v>0.80069444444444471</v>
      </c>
      <c r="AU39" s="161"/>
    </row>
    <row r="40" spans="1:47" ht="18" customHeight="1" x14ac:dyDescent="0.25">
      <c r="A40" s="161"/>
      <c r="B40" s="168" t="s">
        <v>18</v>
      </c>
      <c r="C40" s="169" t="s">
        <v>1</v>
      </c>
      <c r="D40" s="174"/>
      <c r="E40" s="174"/>
      <c r="F40" s="174"/>
      <c r="G40" s="174"/>
      <c r="H40" s="174">
        <v>0.33263888888888904</v>
      </c>
      <c r="I40" s="174"/>
      <c r="J40" s="174"/>
      <c r="K40" s="174"/>
      <c r="L40" s="174">
        <v>0.37430555555555556</v>
      </c>
      <c r="M40" s="174"/>
      <c r="N40" s="174"/>
      <c r="O40" s="174"/>
      <c r="P40" s="174"/>
      <c r="Q40" s="174"/>
      <c r="R40" s="174">
        <v>0.42986111111111114</v>
      </c>
      <c r="S40" s="174"/>
      <c r="T40" s="174"/>
      <c r="U40" s="174"/>
      <c r="V40" s="174">
        <v>0.47152777777777777</v>
      </c>
      <c r="W40" s="174"/>
      <c r="X40" s="174"/>
      <c r="Y40" s="174"/>
      <c r="Z40" s="174"/>
      <c r="AA40" s="174"/>
      <c r="AB40" s="174">
        <v>0.52708333333333324</v>
      </c>
      <c r="AC40" s="174"/>
      <c r="AD40" s="174"/>
      <c r="AE40" s="174">
        <v>0.56874999999999976</v>
      </c>
      <c r="AF40" s="174"/>
      <c r="AG40" s="174"/>
      <c r="AH40" s="187"/>
      <c r="AI40" s="174">
        <v>0.6104166666666665</v>
      </c>
      <c r="AJ40" s="174"/>
      <c r="AK40" s="174">
        <v>0.62430555555555556</v>
      </c>
      <c r="AL40" s="174"/>
      <c r="AM40" s="174"/>
      <c r="AN40" s="174">
        <v>0.6659722222222223</v>
      </c>
      <c r="AO40" s="174"/>
      <c r="AP40" s="174"/>
      <c r="AQ40" s="174">
        <v>0.70763888888888904</v>
      </c>
      <c r="AR40" s="174">
        <v>0.72152777777777788</v>
      </c>
      <c r="AS40" s="174">
        <v>0.76319444444444462</v>
      </c>
      <c r="AT40" s="174">
        <v>0.80486111111111136</v>
      </c>
      <c r="AU40" s="161"/>
    </row>
    <row r="41" spans="1:47" s="216" customFormat="1" ht="18" customHeight="1" x14ac:dyDescent="0.25">
      <c r="A41" s="180"/>
      <c r="B41" s="185" t="s">
        <v>18</v>
      </c>
      <c r="C41" s="176" t="s">
        <v>5</v>
      </c>
      <c r="D41" s="181">
        <v>0.25138888888888888</v>
      </c>
      <c r="E41" s="181">
        <v>0.29097222222222224</v>
      </c>
      <c r="F41" s="181">
        <v>0.32013888888888886</v>
      </c>
      <c r="G41" s="181">
        <v>0.3298611111111111</v>
      </c>
      <c r="H41" s="181">
        <v>0.33958333333333335</v>
      </c>
      <c r="I41" s="181">
        <v>0.3444444444444445</v>
      </c>
      <c r="J41" s="181">
        <v>0.34930555555555559</v>
      </c>
      <c r="K41" s="181">
        <v>0.35902777777777778</v>
      </c>
      <c r="L41" s="181">
        <v>0.37847222222222221</v>
      </c>
      <c r="M41" s="181">
        <v>0.38333333333333336</v>
      </c>
      <c r="N41" s="181">
        <v>0.3881944444444444</v>
      </c>
      <c r="O41" s="181">
        <v>0.39791666666666664</v>
      </c>
      <c r="P41" s="181">
        <v>0.41736111111111113</v>
      </c>
      <c r="Q41" s="181">
        <v>0.42708333333333337</v>
      </c>
      <c r="R41" s="181">
        <v>0.43680555555555556</v>
      </c>
      <c r="S41" s="181">
        <v>0.44166666666666671</v>
      </c>
      <c r="T41" s="181">
        <v>0.44652777777777775</v>
      </c>
      <c r="U41" s="181">
        <v>0.45624999999999999</v>
      </c>
      <c r="V41" s="181">
        <v>0.47569444444444448</v>
      </c>
      <c r="W41" s="181">
        <v>0.48055555555555562</v>
      </c>
      <c r="X41" s="181">
        <v>0.48541666666666672</v>
      </c>
      <c r="Y41" s="181">
        <v>0.49513888888888891</v>
      </c>
      <c r="Z41" s="181">
        <v>0.51458333333333339</v>
      </c>
      <c r="AA41" s="181">
        <v>0.52430555555555558</v>
      </c>
      <c r="AB41" s="181">
        <v>0.53402777777777777</v>
      </c>
      <c r="AC41" s="181">
        <v>0.53888888888888897</v>
      </c>
      <c r="AD41" s="181">
        <v>0.55347222222222214</v>
      </c>
      <c r="AE41" s="181">
        <v>0.57291666666666674</v>
      </c>
      <c r="AF41" s="181">
        <v>0.57777777777777795</v>
      </c>
      <c r="AG41" s="181">
        <v>0.58263888888888893</v>
      </c>
      <c r="AH41" s="215">
        <v>0.59236111111111112</v>
      </c>
      <c r="AI41" s="181">
        <v>0.61180555555555549</v>
      </c>
      <c r="AJ41" s="181">
        <v>0.6166666666666667</v>
      </c>
      <c r="AK41" s="181">
        <v>0.63125000000000009</v>
      </c>
      <c r="AL41" s="181">
        <v>0.64097222222222217</v>
      </c>
      <c r="AM41" s="181">
        <v>0.65069444444444446</v>
      </c>
      <c r="AN41" s="181">
        <v>0.67013888888888884</v>
      </c>
      <c r="AO41" s="181">
        <v>0.67986111111111103</v>
      </c>
      <c r="AP41" s="181">
        <v>0.68958333333333344</v>
      </c>
      <c r="AQ41" s="181">
        <v>0.70902777777777781</v>
      </c>
      <c r="AR41" s="181">
        <v>0.72847222222222219</v>
      </c>
      <c r="AS41" s="181">
        <v>0.76736111111111116</v>
      </c>
      <c r="AT41" s="181">
        <v>0.80555555555555558</v>
      </c>
      <c r="AU41" s="180"/>
    </row>
    <row r="42" spans="1:47" ht="18" customHeight="1" x14ac:dyDescent="0.25">
      <c r="A42" s="161"/>
      <c r="B42" s="168" t="s">
        <v>16</v>
      </c>
      <c r="C42" s="169" t="s">
        <v>5</v>
      </c>
      <c r="D42" s="174">
        <v>0.25763888888888886</v>
      </c>
      <c r="E42" s="174">
        <v>0.29722222222222222</v>
      </c>
      <c r="F42" s="174">
        <v>0.32638888888888884</v>
      </c>
      <c r="G42" s="174">
        <v>0.33611111111111108</v>
      </c>
      <c r="H42" s="174">
        <v>0.34583333333333333</v>
      </c>
      <c r="I42" s="174">
        <v>0.35069444444444448</v>
      </c>
      <c r="J42" s="174">
        <v>0.35555555555555557</v>
      </c>
      <c r="K42" s="174">
        <v>0.36527777777777776</v>
      </c>
      <c r="L42" s="174">
        <v>0.38472222222222219</v>
      </c>
      <c r="M42" s="174">
        <v>0.38958333333333334</v>
      </c>
      <c r="N42" s="174">
        <v>0.39444444444444438</v>
      </c>
      <c r="O42" s="174">
        <v>0.40416666666666662</v>
      </c>
      <c r="P42" s="174">
        <v>0.4236111111111111</v>
      </c>
      <c r="Q42" s="174">
        <v>0.43333333333333335</v>
      </c>
      <c r="R42" s="174">
        <v>0.44305555555555554</v>
      </c>
      <c r="S42" s="174">
        <v>0.44791666666666669</v>
      </c>
      <c r="T42" s="174">
        <v>0.45277777777777772</v>
      </c>
      <c r="U42" s="174">
        <v>0.46249999999999997</v>
      </c>
      <c r="V42" s="174">
        <v>0.48194444444444445</v>
      </c>
      <c r="W42" s="174">
        <v>0.4868055555555556</v>
      </c>
      <c r="X42" s="174">
        <v>0.4916666666666667</v>
      </c>
      <c r="Y42" s="174">
        <v>0.50138888888888888</v>
      </c>
      <c r="Z42" s="174">
        <v>0.52083333333333337</v>
      </c>
      <c r="AA42" s="174">
        <v>0.53055555555555556</v>
      </c>
      <c r="AB42" s="174">
        <v>0.54027777777777775</v>
      </c>
      <c r="AC42" s="174">
        <v>0.54513888888888895</v>
      </c>
      <c r="AD42" s="174">
        <v>0.55972222222222212</v>
      </c>
      <c r="AE42" s="174">
        <v>0.57916666666666672</v>
      </c>
      <c r="AF42" s="174">
        <v>0.58402777777777792</v>
      </c>
      <c r="AG42" s="174">
        <v>0.58888888888888891</v>
      </c>
      <c r="AH42" s="187">
        <v>0.59861111111111109</v>
      </c>
      <c r="AI42" s="174">
        <v>0.61805555555555547</v>
      </c>
      <c r="AJ42" s="174">
        <v>0.62291666666666667</v>
      </c>
      <c r="AK42" s="174">
        <v>0.63750000000000007</v>
      </c>
      <c r="AL42" s="174">
        <v>0.64722222222222214</v>
      </c>
      <c r="AM42" s="174">
        <v>0.65694444444444444</v>
      </c>
      <c r="AN42" s="174">
        <v>0.67638888888888882</v>
      </c>
      <c r="AO42" s="174">
        <v>0.68611111111111101</v>
      </c>
      <c r="AP42" s="174">
        <v>0.69583333333333341</v>
      </c>
      <c r="AQ42" s="174">
        <v>0.71527777777777779</v>
      </c>
      <c r="AR42" s="174">
        <v>0.73472222222222217</v>
      </c>
      <c r="AS42" s="174">
        <v>0.77361111111111114</v>
      </c>
      <c r="AT42" s="174">
        <v>0.81180555555555556</v>
      </c>
      <c r="AU42" s="161"/>
    </row>
    <row r="43" spans="1:47" ht="18" customHeight="1" x14ac:dyDescent="0.25">
      <c r="A43" s="161"/>
      <c r="B43" s="168" t="s">
        <v>14</v>
      </c>
      <c r="C43" s="169" t="s">
        <v>5</v>
      </c>
      <c r="D43" s="174">
        <v>0.2583333333333333</v>
      </c>
      <c r="E43" s="174">
        <v>0.29791666666666666</v>
      </c>
      <c r="F43" s="174">
        <v>0.32708333333333328</v>
      </c>
      <c r="G43" s="174">
        <v>0.33680555555555552</v>
      </c>
      <c r="H43" s="174">
        <v>0.34652777777777777</v>
      </c>
      <c r="I43" s="174">
        <v>0.35138888888888892</v>
      </c>
      <c r="J43" s="174">
        <v>0.35625000000000001</v>
      </c>
      <c r="K43" s="174">
        <v>0.3659722222222222</v>
      </c>
      <c r="L43" s="174">
        <v>0.38541666666666663</v>
      </c>
      <c r="M43" s="174">
        <v>0.39027777777777778</v>
      </c>
      <c r="N43" s="174">
        <v>0.39513888888888882</v>
      </c>
      <c r="O43" s="174">
        <v>0.40486111111111106</v>
      </c>
      <c r="P43" s="174">
        <v>0.42430555555555555</v>
      </c>
      <c r="Q43" s="174">
        <v>0.43402777777777779</v>
      </c>
      <c r="R43" s="174">
        <v>0.44374999999999998</v>
      </c>
      <c r="S43" s="174">
        <v>0.44861111111111113</v>
      </c>
      <c r="T43" s="174">
        <v>0.45347222222222217</v>
      </c>
      <c r="U43" s="174">
        <v>0.46319444444444441</v>
      </c>
      <c r="V43" s="174">
        <v>0.4826388888888889</v>
      </c>
      <c r="W43" s="174">
        <v>0.48750000000000004</v>
      </c>
      <c r="X43" s="174">
        <v>0.49236111111111114</v>
      </c>
      <c r="Y43" s="174">
        <v>0.50208333333333333</v>
      </c>
      <c r="Z43" s="174">
        <v>0.52152777777777781</v>
      </c>
      <c r="AA43" s="174">
        <v>0.53125</v>
      </c>
      <c r="AB43" s="174">
        <v>0.54097222222222219</v>
      </c>
      <c r="AC43" s="174">
        <v>0.54583333333333339</v>
      </c>
      <c r="AD43" s="174">
        <v>0.56041666666666656</v>
      </c>
      <c r="AE43" s="174">
        <v>0.57986111111111116</v>
      </c>
      <c r="AF43" s="174">
        <v>0.58472222222222237</v>
      </c>
      <c r="AG43" s="174">
        <v>0.58958333333333335</v>
      </c>
      <c r="AH43" s="187">
        <v>0.59930555555555554</v>
      </c>
      <c r="AI43" s="174">
        <v>0.61874999999999991</v>
      </c>
      <c r="AJ43" s="174">
        <v>0.62361111111111112</v>
      </c>
      <c r="AK43" s="174">
        <v>0.63819444444444451</v>
      </c>
      <c r="AL43" s="174">
        <v>0.64791666666666659</v>
      </c>
      <c r="AM43" s="174">
        <v>0.65763888888888888</v>
      </c>
      <c r="AN43" s="174">
        <v>0.67708333333333326</v>
      </c>
      <c r="AO43" s="174">
        <v>0.68680555555555545</v>
      </c>
      <c r="AP43" s="174">
        <v>0.69652777777777786</v>
      </c>
      <c r="AQ43" s="174">
        <v>0.71597222222222223</v>
      </c>
      <c r="AR43" s="174">
        <v>0.73541666666666661</v>
      </c>
      <c r="AS43" s="174">
        <v>0.77430555555555558</v>
      </c>
      <c r="AT43" s="174">
        <v>0.8125</v>
      </c>
      <c r="AU43" s="161"/>
    </row>
    <row r="44" spans="1:47" ht="18" customHeight="1" x14ac:dyDescent="0.25">
      <c r="A44" s="161"/>
      <c r="B44" s="168" t="s">
        <v>12</v>
      </c>
      <c r="C44" s="169" t="s">
        <v>5</v>
      </c>
      <c r="D44" s="174">
        <v>0.26597222222222217</v>
      </c>
      <c r="E44" s="174">
        <v>0.30555555555555552</v>
      </c>
      <c r="F44" s="174">
        <v>0.33472222222222214</v>
      </c>
      <c r="G44" s="174">
        <v>0.34444444444444439</v>
      </c>
      <c r="H44" s="174">
        <v>0.35416666666666663</v>
      </c>
      <c r="I44" s="174">
        <v>0.35902777777777778</v>
      </c>
      <c r="J44" s="174">
        <v>0.36388888888888887</v>
      </c>
      <c r="K44" s="174">
        <v>0.37361111111111106</v>
      </c>
      <c r="L44" s="174">
        <v>0.39305555555555549</v>
      </c>
      <c r="M44" s="174">
        <v>0.39791666666666664</v>
      </c>
      <c r="N44" s="174">
        <v>0.40277777777777768</v>
      </c>
      <c r="O44" s="174">
        <v>0.41249999999999992</v>
      </c>
      <c r="P44" s="174">
        <v>0.43194444444444441</v>
      </c>
      <c r="Q44" s="174">
        <v>0.44166666666666665</v>
      </c>
      <c r="R44" s="174">
        <v>0.45138888888888884</v>
      </c>
      <c r="S44" s="174">
        <v>0.45624999999999999</v>
      </c>
      <c r="T44" s="174">
        <v>0.46111111111111103</v>
      </c>
      <c r="U44" s="174">
        <v>0.47083333333333327</v>
      </c>
      <c r="V44" s="174">
        <v>0.49027777777777776</v>
      </c>
      <c r="W44" s="174">
        <v>0.49513888888888891</v>
      </c>
      <c r="X44" s="174">
        <v>0.5</v>
      </c>
      <c r="Y44" s="174">
        <v>0.50972222222222219</v>
      </c>
      <c r="Z44" s="174">
        <v>0.52916666666666667</v>
      </c>
      <c r="AA44" s="174">
        <v>0.53888888888888886</v>
      </c>
      <c r="AB44" s="174">
        <v>0.54861111111111105</v>
      </c>
      <c r="AC44" s="174">
        <v>0.55347222222222225</v>
      </c>
      <c r="AD44" s="174">
        <v>0.56805555555555542</v>
      </c>
      <c r="AE44" s="174">
        <v>0.58750000000000002</v>
      </c>
      <c r="AF44" s="174">
        <v>0.59236111111111123</v>
      </c>
      <c r="AG44" s="174">
        <v>0.59722222222222221</v>
      </c>
      <c r="AH44" s="174">
        <v>0.6069444444444444</v>
      </c>
      <c r="AI44" s="174">
        <v>0.62638888888888877</v>
      </c>
      <c r="AJ44" s="174">
        <v>0.63124999999999998</v>
      </c>
      <c r="AK44" s="174">
        <v>0.64583333333333337</v>
      </c>
      <c r="AL44" s="174">
        <v>0.65555555555555545</v>
      </c>
      <c r="AM44" s="174">
        <v>0.66527777777777775</v>
      </c>
      <c r="AN44" s="174">
        <v>0.68472222222222212</v>
      </c>
      <c r="AO44" s="174">
        <v>0.69444444444444431</v>
      </c>
      <c r="AP44" s="174">
        <v>0.70416666666666672</v>
      </c>
      <c r="AQ44" s="174">
        <v>0.72361111111111109</v>
      </c>
      <c r="AR44" s="174">
        <v>0.74305555555555547</v>
      </c>
      <c r="AS44" s="174">
        <v>0.78194444444444444</v>
      </c>
      <c r="AT44" s="174">
        <v>0.82013888888888886</v>
      </c>
      <c r="AU44" s="161"/>
    </row>
    <row r="45" spans="1:47" ht="18" customHeight="1" x14ac:dyDescent="0.25">
      <c r="A45" s="161"/>
      <c r="B45" s="168" t="s">
        <v>10</v>
      </c>
      <c r="C45" s="169" t="s">
        <v>5</v>
      </c>
      <c r="D45" s="174">
        <v>0.26736111111111105</v>
      </c>
      <c r="E45" s="174">
        <v>0.30694444444444441</v>
      </c>
      <c r="F45" s="174">
        <v>0.33611111111111103</v>
      </c>
      <c r="G45" s="174">
        <v>0.34583333333333327</v>
      </c>
      <c r="H45" s="174">
        <v>0.35555555555555551</v>
      </c>
      <c r="I45" s="174">
        <v>0.36041666666666666</v>
      </c>
      <c r="J45" s="174">
        <v>0.36527777777777776</v>
      </c>
      <c r="K45" s="174">
        <v>0.37499999999999994</v>
      </c>
      <c r="L45" s="174">
        <v>0.39444444444444438</v>
      </c>
      <c r="M45" s="174">
        <v>0.39930555555555552</v>
      </c>
      <c r="N45" s="174">
        <v>0.40416666666666656</v>
      </c>
      <c r="O45" s="174">
        <v>0.41388888888888881</v>
      </c>
      <c r="P45" s="174">
        <v>0.43333333333333329</v>
      </c>
      <c r="Q45" s="174">
        <v>0.44305555555555554</v>
      </c>
      <c r="R45" s="174">
        <v>0.45277777777777772</v>
      </c>
      <c r="S45" s="174">
        <v>0.45763888888888887</v>
      </c>
      <c r="T45" s="174">
        <v>0.46249999999999991</v>
      </c>
      <c r="U45" s="174">
        <v>0.47222222222222215</v>
      </c>
      <c r="V45" s="174">
        <v>0.49166666666666664</v>
      </c>
      <c r="W45" s="174">
        <v>0.49652777777777779</v>
      </c>
      <c r="X45" s="174">
        <v>0.50138888888888888</v>
      </c>
      <c r="Y45" s="174">
        <v>0.51111111111111107</v>
      </c>
      <c r="Z45" s="174">
        <v>0.53055555555555556</v>
      </c>
      <c r="AA45" s="174">
        <v>0.54027777777777775</v>
      </c>
      <c r="AB45" s="174">
        <v>0.54999999999999993</v>
      </c>
      <c r="AC45" s="174">
        <v>0.55486111111111114</v>
      </c>
      <c r="AD45" s="174">
        <v>0.56944444444444431</v>
      </c>
      <c r="AE45" s="174">
        <v>0.58888888888888891</v>
      </c>
      <c r="AF45" s="174">
        <v>0.59375000000000011</v>
      </c>
      <c r="AG45" s="174">
        <v>0.59861111111111109</v>
      </c>
      <c r="AH45" s="174">
        <v>0.60833333333333328</v>
      </c>
      <c r="AI45" s="174">
        <v>0.62777777777777766</v>
      </c>
      <c r="AJ45" s="174">
        <v>0.63263888888888886</v>
      </c>
      <c r="AK45" s="174">
        <v>0.64722222222222225</v>
      </c>
      <c r="AL45" s="174">
        <v>0.65694444444444433</v>
      </c>
      <c r="AM45" s="174">
        <v>0.66666666666666663</v>
      </c>
      <c r="AN45" s="174">
        <v>0.68611111111111101</v>
      </c>
      <c r="AO45" s="174">
        <v>0.69583333333333319</v>
      </c>
      <c r="AP45" s="174">
        <v>0.7055555555555556</v>
      </c>
      <c r="AQ45" s="174">
        <v>0.72499999999999998</v>
      </c>
      <c r="AR45" s="174">
        <v>0.74444444444444435</v>
      </c>
      <c r="AS45" s="174">
        <v>0.78333333333333333</v>
      </c>
      <c r="AT45" s="174">
        <v>0.82152777777777775</v>
      </c>
      <c r="AU45" s="161"/>
    </row>
    <row r="46" spans="1:47" ht="18" customHeight="1" x14ac:dyDescent="0.25">
      <c r="A46" s="161"/>
      <c r="B46" s="168" t="s">
        <v>8</v>
      </c>
      <c r="C46" s="169" t="s">
        <v>5</v>
      </c>
      <c r="D46" s="174">
        <v>0.26944444444444438</v>
      </c>
      <c r="E46" s="174">
        <v>0.30902777777777773</v>
      </c>
      <c r="F46" s="174">
        <v>0.33819444444444435</v>
      </c>
      <c r="G46" s="174">
        <v>0.3479166666666666</v>
      </c>
      <c r="H46" s="174">
        <v>0.35763888888888884</v>
      </c>
      <c r="I46" s="174">
        <v>0.36249999999999999</v>
      </c>
      <c r="J46" s="174">
        <v>0.36736111111111108</v>
      </c>
      <c r="K46" s="174">
        <v>0.37708333333333327</v>
      </c>
      <c r="L46" s="174">
        <v>0.3965277777777777</v>
      </c>
      <c r="M46" s="174">
        <v>0.40138888888888885</v>
      </c>
      <c r="N46" s="174">
        <v>0.40624999999999989</v>
      </c>
      <c r="O46" s="174">
        <v>0.41597222222222213</v>
      </c>
      <c r="P46" s="174">
        <v>0.43541666666666662</v>
      </c>
      <c r="Q46" s="174">
        <v>0.44513888888888886</v>
      </c>
      <c r="R46" s="174">
        <v>0.45486111111111105</v>
      </c>
      <c r="S46" s="174">
        <v>0.4597222222222222</v>
      </c>
      <c r="T46" s="174">
        <v>0.46458333333333324</v>
      </c>
      <c r="U46" s="174">
        <v>0.47430555555555548</v>
      </c>
      <c r="V46" s="174">
        <v>0.49374999999999997</v>
      </c>
      <c r="W46" s="174">
        <v>0.49861111111111112</v>
      </c>
      <c r="X46" s="174">
        <v>0.50347222222222221</v>
      </c>
      <c r="Y46" s="174">
        <v>0.5131944444444444</v>
      </c>
      <c r="Z46" s="174">
        <v>0.53263888888888888</v>
      </c>
      <c r="AA46" s="174">
        <v>0.54236111111111107</v>
      </c>
      <c r="AB46" s="174">
        <v>0.55208333333333326</v>
      </c>
      <c r="AC46" s="174">
        <v>0.55694444444444446</v>
      </c>
      <c r="AD46" s="174">
        <v>0.57152777777777763</v>
      </c>
      <c r="AE46" s="174">
        <v>0.59097222222222223</v>
      </c>
      <c r="AF46" s="174">
        <v>0.59583333333333344</v>
      </c>
      <c r="AG46" s="174">
        <v>0.60069444444444442</v>
      </c>
      <c r="AH46" s="174">
        <v>0.61041666666666661</v>
      </c>
      <c r="AI46" s="174">
        <v>0.62986111111111098</v>
      </c>
      <c r="AJ46" s="174">
        <v>0.63472222222222219</v>
      </c>
      <c r="AK46" s="174">
        <v>0.64930555555555558</v>
      </c>
      <c r="AL46" s="174">
        <v>0.65902777777777766</v>
      </c>
      <c r="AM46" s="174">
        <v>0.66874999999999996</v>
      </c>
      <c r="AN46" s="174">
        <v>0.68819444444444433</v>
      </c>
      <c r="AO46" s="174">
        <v>0.69791666666666652</v>
      </c>
      <c r="AP46" s="174">
        <v>0.70763888888888893</v>
      </c>
      <c r="AQ46" s="174">
        <v>0.7270833333333333</v>
      </c>
      <c r="AR46" s="174">
        <v>0.74652777777777768</v>
      </c>
      <c r="AS46" s="174">
        <v>0.78541666666666665</v>
      </c>
      <c r="AT46" s="174">
        <v>0.82361111111111107</v>
      </c>
      <c r="AU46" s="161"/>
    </row>
    <row r="47" spans="1:47" ht="18" customHeight="1" x14ac:dyDescent="0.25">
      <c r="A47" s="161"/>
      <c r="B47" s="168" t="s">
        <v>6</v>
      </c>
      <c r="C47" s="169" t="s">
        <v>5</v>
      </c>
      <c r="D47" s="174">
        <v>0.27013888888888882</v>
      </c>
      <c r="E47" s="174">
        <v>0.30972222222222218</v>
      </c>
      <c r="F47" s="174">
        <v>0.3388888888888888</v>
      </c>
      <c r="G47" s="174">
        <v>0.34861111111111104</v>
      </c>
      <c r="H47" s="174">
        <v>0.35833333333333328</v>
      </c>
      <c r="I47" s="174">
        <v>0.36319444444444443</v>
      </c>
      <c r="J47" s="174">
        <v>0.36805555555555552</v>
      </c>
      <c r="K47" s="174">
        <v>0.37777777777777771</v>
      </c>
      <c r="L47" s="174">
        <v>0.39722222222222214</v>
      </c>
      <c r="M47" s="174">
        <v>0.40208333333333329</v>
      </c>
      <c r="N47" s="174">
        <v>0.40694444444444433</v>
      </c>
      <c r="O47" s="174">
        <v>0.41666666666666657</v>
      </c>
      <c r="P47" s="174">
        <v>0.43611111111111106</v>
      </c>
      <c r="Q47" s="174">
        <v>0.4458333333333333</v>
      </c>
      <c r="R47" s="174">
        <v>0.45555555555555549</v>
      </c>
      <c r="S47" s="174">
        <v>0.46041666666666664</v>
      </c>
      <c r="T47" s="174">
        <v>0.46527777777777768</v>
      </c>
      <c r="U47" s="174">
        <v>0.47499999999999992</v>
      </c>
      <c r="V47" s="174">
        <v>0.49444444444444441</v>
      </c>
      <c r="W47" s="174">
        <v>0.49930555555555556</v>
      </c>
      <c r="X47" s="174">
        <v>0.50416666666666665</v>
      </c>
      <c r="Y47" s="174">
        <v>0.51388888888888884</v>
      </c>
      <c r="Z47" s="174">
        <v>0.53333333333333333</v>
      </c>
      <c r="AA47" s="174">
        <v>0.54305555555555551</v>
      </c>
      <c r="AB47" s="174">
        <v>0.5527777777777777</v>
      </c>
      <c r="AC47" s="174">
        <v>0.55763888888888891</v>
      </c>
      <c r="AD47" s="174">
        <v>0.57222222222222208</v>
      </c>
      <c r="AE47" s="174">
        <v>0.59166666666666667</v>
      </c>
      <c r="AF47" s="174">
        <v>0.59652777777777788</v>
      </c>
      <c r="AG47" s="174">
        <v>0.60138888888888886</v>
      </c>
      <c r="AH47" s="174">
        <v>0.61111111111111105</v>
      </c>
      <c r="AI47" s="174">
        <v>0.63055555555555542</v>
      </c>
      <c r="AJ47" s="174">
        <v>0.63541666666666663</v>
      </c>
      <c r="AK47" s="174">
        <v>0.65</v>
      </c>
      <c r="AL47" s="174">
        <v>0.6597222222222221</v>
      </c>
      <c r="AM47" s="174">
        <v>0.6694444444444444</v>
      </c>
      <c r="AN47" s="174">
        <v>0.68888888888888877</v>
      </c>
      <c r="AO47" s="174">
        <v>0.69861111111111096</v>
      </c>
      <c r="AP47" s="174">
        <v>0.70833333333333337</v>
      </c>
      <c r="AQ47" s="174">
        <v>0.72777777777777775</v>
      </c>
      <c r="AR47" s="174">
        <v>0.74722222222222212</v>
      </c>
      <c r="AS47" s="174">
        <v>0.78611111111111109</v>
      </c>
      <c r="AT47" s="174">
        <v>0.82430555555555551</v>
      </c>
      <c r="AU47" s="161"/>
    </row>
    <row r="48" spans="1:47" ht="18" customHeight="1" x14ac:dyDescent="0.25">
      <c r="A48" s="161"/>
      <c r="B48" s="168" t="s">
        <v>3</v>
      </c>
      <c r="C48" s="169" t="s">
        <v>1</v>
      </c>
      <c r="D48" s="174">
        <v>0.27916666666666662</v>
      </c>
      <c r="E48" s="174">
        <v>0.31874999999999998</v>
      </c>
      <c r="F48" s="174">
        <v>0.3479166666666666</v>
      </c>
      <c r="G48" s="174">
        <v>0.35763888888888884</v>
      </c>
      <c r="H48" s="174">
        <v>0.36736111111111108</v>
      </c>
      <c r="I48" s="174">
        <v>0.37222222222222223</v>
      </c>
      <c r="J48" s="174">
        <v>0.37708333333333333</v>
      </c>
      <c r="K48" s="174">
        <v>0.38680555555555551</v>
      </c>
      <c r="L48" s="174">
        <v>0.40624999999999994</v>
      </c>
      <c r="M48" s="174">
        <v>0.41111111111111109</v>
      </c>
      <c r="N48" s="174">
        <v>0.41597222222222213</v>
      </c>
      <c r="O48" s="174">
        <v>0.42569444444444438</v>
      </c>
      <c r="P48" s="174">
        <v>0.44513888888888886</v>
      </c>
      <c r="Q48" s="174">
        <v>0.4548611111111111</v>
      </c>
      <c r="R48" s="174">
        <v>0.46458333333333329</v>
      </c>
      <c r="S48" s="174">
        <v>0.46944444444444444</v>
      </c>
      <c r="T48" s="174">
        <v>0.47430555555555548</v>
      </c>
      <c r="U48" s="174">
        <v>0.48402777777777772</v>
      </c>
      <c r="V48" s="174">
        <v>0.50347222222222221</v>
      </c>
      <c r="W48" s="174">
        <v>0.5083333333333333</v>
      </c>
      <c r="X48" s="174">
        <v>0.5131944444444444</v>
      </c>
      <c r="Y48" s="174">
        <v>0.52291666666666659</v>
      </c>
      <c r="Z48" s="174">
        <v>0.54236111111111107</v>
      </c>
      <c r="AA48" s="174">
        <v>0.55208333333333326</v>
      </c>
      <c r="AB48" s="174">
        <v>0.56180555555555545</v>
      </c>
      <c r="AC48" s="174">
        <v>0.56666666666666665</v>
      </c>
      <c r="AD48" s="174">
        <v>0.58124999999999982</v>
      </c>
      <c r="AE48" s="174">
        <v>0.60069444444444442</v>
      </c>
      <c r="AF48" s="174">
        <v>0.60555555555555562</v>
      </c>
      <c r="AG48" s="174">
        <v>0.61041666666666661</v>
      </c>
      <c r="AH48" s="174">
        <v>0.6201388888888888</v>
      </c>
      <c r="AI48" s="174">
        <v>0.63958333333333317</v>
      </c>
      <c r="AJ48" s="174">
        <v>0.64444444444444438</v>
      </c>
      <c r="AK48" s="174">
        <v>0.65902777777777777</v>
      </c>
      <c r="AL48" s="174">
        <v>0.66874999999999984</v>
      </c>
      <c r="AM48" s="174">
        <v>0.67847222222222214</v>
      </c>
      <c r="AN48" s="174">
        <v>0.69791666666666652</v>
      </c>
      <c r="AO48" s="174">
        <v>0.70763888888888871</v>
      </c>
      <c r="AP48" s="174">
        <v>0.71736111111111112</v>
      </c>
      <c r="AQ48" s="174">
        <v>0.73680555555555549</v>
      </c>
      <c r="AR48" s="174">
        <v>0.75624999999999987</v>
      </c>
      <c r="AS48" s="174">
        <v>0.79513888888888884</v>
      </c>
      <c r="AT48" s="174">
        <v>0.83333333333333326</v>
      </c>
      <c r="AU48" s="161"/>
    </row>
  </sheetData>
  <phoneticPr fontId="4" type="noConversion"/>
  <pageMargins left="0.7" right="0.7" top="0.75" bottom="0.75" header="0" footer="0"/>
  <pageSetup paperSize="8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Input</vt:lpstr>
      <vt:lpstr>T02 (Mo-Fri)</vt:lpstr>
      <vt:lpstr>VER WK</vt:lpstr>
      <vt:lpstr>T02 (Sat,PH)</vt:lpstr>
      <vt:lpstr>'T02 (Mo-Fri)'!Print_Area</vt:lpstr>
      <vt:lpstr>'T02 (Sat,PH)'!Print_Area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T02</dc:title>
  <dc:subject>TIMETABLE MASTER</dc:subject>
  <dc:creator>Juanita Theron</dc:creator>
  <cp:keywords>TBRT</cp:keywords>
  <dc:description>FINAL</dc:description>
  <cp:lastModifiedBy>Lynne Arendse-Koyana</cp:lastModifiedBy>
  <cp:lastPrinted>2023-06-23T06:28:44Z</cp:lastPrinted>
  <dcterms:created xsi:type="dcterms:W3CDTF">2023-01-20T07:19:28Z</dcterms:created>
  <dcterms:modified xsi:type="dcterms:W3CDTF">2026-04-23T12:41:53Z</dcterms:modified>
  <cp:category>2026 05 01</cp:category>
</cp:coreProperties>
</file>